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0770" windowHeight="10935" tabRatio="557" firstSheet="1" activeTab="1"/>
  </bookViews>
  <sheets>
    <sheet name="YWAXBXL" sheetId="41" state="veryHidden" r:id="rId1"/>
    <sheet name="2017年蓬江区一般公共预算收支预算明细表" sheetId="56" r:id="rId2"/>
  </sheets>
  <definedNames>
    <definedName name="_xlnm._FilterDatabase" localSheetId="1" hidden="1">'2017年蓬江区一般公共预算收支预算明细表'!$A$5:$E$405</definedName>
    <definedName name="_xlnm.Print_Titles" localSheetId="1">'2017年蓬江区一般公共预算收支预算明细表'!$1:$5</definedName>
  </definedNames>
  <calcPr calcId="124519"/>
</workbook>
</file>

<file path=xl/calcChain.xml><?xml version="1.0" encoding="utf-8"?>
<calcChain xmlns="http://schemas.openxmlformats.org/spreadsheetml/2006/main">
  <c r="B417" i="56"/>
  <c r="B409" l="1"/>
  <c r="B408" s="1"/>
  <c r="B407" s="1"/>
  <c r="B376"/>
  <c r="B375" s="1"/>
  <c r="B49"/>
  <c r="B82"/>
  <c r="B80" s="1"/>
  <c r="B177"/>
  <c r="B172" s="1"/>
  <c r="B89"/>
  <c r="B56"/>
  <c r="B54" s="1"/>
  <c r="B93"/>
  <c r="B90"/>
  <c r="B26"/>
  <c r="B398"/>
  <c r="B396"/>
  <c r="B395" s="1"/>
  <c r="B393"/>
  <c r="B391"/>
  <c r="B385"/>
  <c r="B382"/>
  <c r="B380"/>
  <c r="B378"/>
  <c r="B372"/>
  <c r="B369"/>
  <c r="B366"/>
  <c r="B363"/>
  <c r="B358"/>
  <c r="B355"/>
  <c r="B353"/>
  <c r="B347"/>
  <c r="B345"/>
  <c r="B341"/>
  <c r="B338"/>
  <c r="B332"/>
  <c r="B323"/>
  <c r="B313"/>
  <c r="B310"/>
  <c r="B308"/>
  <c r="B305"/>
  <c r="B303"/>
  <c r="B297"/>
  <c r="B294"/>
  <c r="B292"/>
  <c r="B289"/>
  <c r="B287"/>
  <c r="B284"/>
  <c r="B282"/>
  <c r="B280"/>
  <c r="B277"/>
  <c r="B273"/>
  <c r="B267"/>
  <c r="B263"/>
  <c r="B261"/>
  <c r="B258"/>
  <c r="B255"/>
  <c r="B253"/>
  <c r="B249"/>
  <c r="B246"/>
  <c r="B243"/>
  <c r="B240"/>
  <c r="B238"/>
  <c r="B235"/>
  <c r="B232"/>
  <c r="B229"/>
  <c r="B223"/>
  <c r="B219"/>
  <c r="B215"/>
  <c r="B209"/>
  <c r="B207"/>
  <c r="B203"/>
  <c r="B195"/>
  <c r="B188"/>
  <c r="B185"/>
  <c r="B182"/>
  <c r="B169"/>
  <c r="B167"/>
  <c r="B163"/>
  <c r="B159"/>
  <c r="B156"/>
  <c r="B154"/>
  <c r="B152"/>
  <c r="B149"/>
  <c r="B142"/>
  <c r="B137"/>
  <c r="B134"/>
  <c r="B132"/>
  <c r="B125"/>
  <c r="B122"/>
  <c r="B120"/>
  <c r="B113"/>
  <c r="B111"/>
  <c r="B108"/>
  <c r="B106"/>
  <c r="B103"/>
  <c r="B99"/>
  <c r="B96"/>
  <c r="B87"/>
  <c r="B83"/>
  <c r="B75"/>
  <c r="B70"/>
  <c r="B62"/>
  <c r="B57"/>
  <c r="B52"/>
  <c r="B45"/>
  <c r="B43"/>
  <c r="B37"/>
  <c r="B32"/>
  <c r="B29"/>
  <c r="B20"/>
  <c r="B13"/>
  <c r="B7"/>
  <c r="C424"/>
  <c r="C423"/>
  <c r="C422"/>
  <c r="C420"/>
  <c r="C419"/>
  <c r="C418"/>
  <c r="C416"/>
  <c r="C414"/>
  <c r="C413"/>
  <c r="C412"/>
  <c r="C411"/>
  <c r="C409"/>
  <c r="C40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D316"/>
  <c r="E316" s="1"/>
  <c r="E315"/>
  <c r="E314"/>
  <c r="E313"/>
  <c r="E312"/>
  <c r="D311"/>
  <c r="E311" s="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D284"/>
  <c r="E284" s="1"/>
  <c r="E283"/>
  <c r="E282"/>
  <c r="E281"/>
  <c r="E280"/>
  <c r="D279"/>
  <c r="E279" s="1"/>
  <c r="E278"/>
  <c r="E277"/>
  <c r="E276"/>
  <c r="E275"/>
  <c r="D274"/>
  <c r="E274" s="1"/>
  <c r="E273"/>
  <c r="E272"/>
  <c r="D271"/>
  <c r="E271" s="1"/>
  <c r="E270"/>
  <c r="E269"/>
  <c r="E268"/>
  <c r="E267"/>
  <c r="E266"/>
  <c r="E265"/>
  <c r="E264"/>
  <c r="E263"/>
  <c r="E262"/>
  <c r="E261"/>
  <c r="E260"/>
  <c r="E259"/>
  <c r="E258"/>
  <c r="E257"/>
  <c r="D256"/>
  <c r="E256" s="1"/>
  <c r="E255"/>
  <c r="E254"/>
  <c r="D253"/>
  <c r="E253" s="1"/>
  <c r="E252"/>
  <c r="E251"/>
  <c r="E250"/>
  <c r="E249"/>
  <c r="E248"/>
  <c r="D247"/>
  <c r="E247" s="1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D197"/>
  <c r="E197" s="1"/>
  <c r="E196"/>
  <c r="E195"/>
  <c r="E194"/>
  <c r="E193"/>
  <c r="D192"/>
  <c r="E192" s="1"/>
  <c r="E191"/>
  <c r="E190"/>
  <c r="E189"/>
  <c r="E188"/>
  <c r="E187"/>
  <c r="E186"/>
  <c r="D185"/>
  <c r="E185" s="1"/>
  <c r="E184"/>
  <c r="E183"/>
  <c r="E182"/>
  <c r="E181"/>
  <c r="E180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B105" l="1"/>
  <c r="C410"/>
  <c r="C427" s="1"/>
  <c r="B110"/>
  <c r="B187"/>
  <c r="B296"/>
  <c r="B312"/>
  <c r="B136"/>
  <c r="B248"/>
  <c r="B286"/>
  <c r="B352"/>
  <c r="B377"/>
  <c r="B158"/>
  <c r="B171"/>
  <c r="B384"/>
  <c r="B371"/>
  <c r="D407"/>
  <c r="B6"/>
  <c r="D225"/>
  <c r="E225" s="1"/>
  <c r="D179"/>
  <c r="E179" s="1"/>
  <c r="B414" l="1"/>
  <c r="B434" l="1"/>
</calcChain>
</file>

<file path=xl/comments1.xml><?xml version="1.0" encoding="utf-8"?>
<comments xmlns="http://schemas.openxmlformats.org/spreadsheetml/2006/main">
  <authors>
    <author>Sky123.Org</author>
  </authors>
  <commentList>
    <comment ref="D198" authorId="0">
      <text>
        <r>
          <rPr>
            <b/>
            <sz val="9"/>
            <color indexed="81"/>
            <rFont val="宋体"/>
            <family val="3"/>
            <charset val="134"/>
          </rPr>
          <t>暂记此科目</t>
        </r>
      </text>
    </comment>
  </commentList>
</comments>
</file>

<file path=xl/sharedStrings.xml><?xml version="1.0" encoding="utf-8"?>
<sst xmlns="http://schemas.openxmlformats.org/spreadsheetml/2006/main" count="435" uniqueCount="349">
  <si>
    <t>转移性支出</t>
  </si>
  <si>
    <t xml:space="preserve">    教育管理事务</t>
  </si>
  <si>
    <t xml:space="preserve">    普通教育</t>
  </si>
  <si>
    <t xml:space="preserve">    职业教育</t>
  </si>
  <si>
    <t xml:space="preserve">    教育费附加安排的支出</t>
  </si>
  <si>
    <t xml:space="preserve">    其他教育支出</t>
  </si>
  <si>
    <t xml:space="preserve">    科学技术管理事务</t>
  </si>
  <si>
    <t xml:space="preserve">    技术研究与开发</t>
  </si>
  <si>
    <t xml:space="preserve">    科学技术普及</t>
  </si>
  <si>
    <t xml:space="preserve">    其他科学技术支出</t>
  </si>
  <si>
    <t xml:space="preserve">    文化</t>
  </si>
  <si>
    <t xml:space="preserve">    文物</t>
  </si>
  <si>
    <t xml:space="preserve">    其他文化体育与传媒支出</t>
  </si>
  <si>
    <t xml:space="preserve">    人力资源和社会保障管理事务</t>
  </si>
  <si>
    <t xml:space="preserve">    民政管理事务</t>
  </si>
  <si>
    <t xml:space="preserve">    行政事业单位离退休</t>
  </si>
  <si>
    <t xml:space="preserve">    就业补助</t>
  </si>
  <si>
    <t xml:space="preserve">    抚恤</t>
  </si>
  <si>
    <t xml:space="preserve">    退役安置</t>
  </si>
  <si>
    <t xml:space="preserve">    社会福利</t>
  </si>
  <si>
    <t xml:space="preserve">    残疾人事业</t>
  </si>
  <si>
    <t xml:space="preserve">    自然灾害生活救助</t>
  </si>
  <si>
    <t xml:space="preserve">    其他社会保障和就业支出</t>
  </si>
  <si>
    <t xml:space="preserve">    基层医疗卫生机构</t>
  </si>
  <si>
    <t xml:space="preserve">    公共卫生</t>
  </si>
  <si>
    <t xml:space="preserve">    食品和药品监督管理事务</t>
  </si>
  <si>
    <t xml:space="preserve">    环境保护管理事务</t>
  </si>
  <si>
    <t xml:space="preserve">    能源节约利用</t>
  </si>
  <si>
    <t xml:space="preserve">  地方政府债券还本</t>
  </si>
  <si>
    <t xml:space="preserve">  补助下级支出</t>
  </si>
  <si>
    <t xml:space="preserve">    返还性支出</t>
  </si>
  <si>
    <t xml:space="preserve">    专项转移支付支出</t>
  </si>
  <si>
    <t xml:space="preserve">  地震灾后恢复重建补助支出</t>
  </si>
  <si>
    <t xml:space="preserve">  转贷地方政府债券支出</t>
  </si>
  <si>
    <t xml:space="preserve">    净结余</t>
  </si>
  <si>
    <t xml:space="preserve">  援助其他地区支出</t>
  </si>
  <si>
    <t xml:space="preserve">  调出资金</t>
  </si>
  <si>
    <t xml:space="preserve">  年终结余</t>
  </si>
  <si>
    <t xml:space="preserve">    结转</t>
  </si>
  <si>
    <t>支出</t>
    <phoneticPr fontId="4" type="noConversion"/>
  </si>
  <si>
    <t xml:space="preserve">  预算稳定调节基金</t>
    <phoneticPr fontId="4" type="noConversion"/>
  </si>
  <si>
    <t xml:space="preserve">  预算周转金</t>
    <phoneticPr fontId="4" type="noConversion"/>
  </si>
  <si>
    <t>国债还本支出</t>
    <phoneticPr fontId="4" type="noConversion"/>
  </si>
  <si>
    <t xml:space="preserve">    一般性转移支付支出</t>
    <phoneticPr fontId="4" type="noConversion"/>
  </si>
  <si>
    <t xml:space="preserve">  上解上级支出</t>
    <phoneticPr fontId="4" type="noConversion"/>
  </si>
  <si>
    <t xml:space="preserve">  计划单列市上解省支出</t>
    <phoneticPr fontId="4" type="noConversion"/>
  </si>
  <si>
    <t>单位：万元</t>
  </si>
  <si>
    <t xml:space="preserve">    人大事务</t>
  </si>
  <si>
    <t xml:space="preserve">        行政运行</t>
  </si>
  <si>
    <t xml:space="preserve">        一般行政管理事务</t>
  </si>
  <si>
    <t xml:space="preserve">        人大会议</t>
  </si>
  <si>
    <t xml:space="preserve">        代表工作</t>
  </si>
  <si>
    <t xml:space="preserve">    政协事务</t>
  </si>
  <si>
    <t xml:space="preserve">        政协会议</t>
  </si>
  <si>
    <t xml:space="preserve">        委员视察</t>
  </si>
  <si>
    <t xml:space="preserve">        参政议政</t>
  </si>
  <si>
    <t xml:space="preserve">        其他政协事务支出</t>
  </si>
  <si>
    <t xml:space="preserve">    政府办公厅（室）及相关机构事务</t>
  </si>
  <si>
    <t xml:space="preserve">        法制建设</t>
  </si>
  <si>
    <t xml:space="preserve">        信访事务</t>
  </si>
  <si>
    <t xml:space="preserve">        事业运行</t>
  </si>
  <si>
    <t xml:space="preserve">        机关服务</t>
  </si>
  <si>
    <t xml:space="preserve">        专项业务活动</t>
  </si>
  <si>
    <t xml:space="preserve">        其他政府办公厅（室）及相关机构事务支出</t>
  </si>
  <si>
    <t xml:space="preserve">    发展与改革事务</t>
  </si>
  <si>
    <t xml:space="preserve">    统计信息事务</t>
  </si>
  <si>
    <t xml:space="preserve">        专项普查活动</t>
  </si>
  <si>
    <t xml:space="preserve">        其他统计信息事务支出</t>
  </si>
  <si>
    <t xml:space="preserve">    财政事务</t>
  </si>
  <si>
    <t xml:space="preserve">        预算改革业务</t>
  </si>
  <si>
    <t xml:space="preserve">        财政国库业务</t>
  </si>
  <si>
    <t xml:space="preserve">        信息化建设</t>
  </si>
  <si>
    <t xml:space="preserve">        其他财政事务支出</t>
  </si>
  <si>
    <t xml:space="preserve">    税收事务</t>
  </si>
  <si>
    <t xml:space="preserve">        其他税收事务支出</t>
  </si>
  <si>
    <t xml:space="preserve">    审计事务</t>
  </si>
  <si>
    <t xml:space="preserve">    海关事务</t>
  </si>
  <si>
    <t xml:space="preserve">        缉私办案</t>
  </si>
  <si>
    <t xml:space="preserve">    纪检监察事务</t>
  </si>
  <si>
    <t xml:space="preserve">        其他纪检监察事务支出</t>
  </si>
  <si>
    <t xml:space="preserve">    商贸事务</t>
  </si>
  <si>
    <t xml:space="preserve">        其他商贸事务支出</t>
  </si>
  <si>
    <t xml:space="preserve">        招商引资</t>
  </si>
  <si>
    <t xml:space="preserve">    工商行政管理事务</t>
  </si>
  <si>
    <t xml:space="preserve">        工商行政管理专项</t>
  </si>
  <si>
    <t xml:space="preserve">        执法办案专项</t>
  </si>
  <si>
    <t xml:space="preserve">    港澳台侨事务</t>
  </si>
  <si>
    <t xml:space="preserve">        华侨事务</t>
  </si>
  <si>
    <t xml:space="preserve">        其他港澳台侨事务支出</t>
  </si>
  <si>
    <t xml:space="preserve">    档案事务</t>
  </si>
  <si>
    <t xml:space="preserve">        档案馆</t>
  </si>
  <si>
    <t xml:space="preserve">        其他档案事务支出</t>
  </si>
  <si>
    <t xml:space="preserve">    民主党派及工商联事务</t>
  </si>
  <si>
    <t xml:space="preserve">    群众团体事务</t>
  </si>
  <si>
    <t xml:space="preserve">        其他群众团体事务支出</t>
  </si>
  <si>
    <t xml:space="preserve">    党委办公厅（室）及相关机构事务</t>
  </si>
  <si>
    <t xml:space="preserve">    组织事务</t>
  </si>
  <si>
    <t xml:space="preserve">        其他组织事务支出</t>
  </si>
  <si>
    <t xml:space="preserve">    统战事务</t>
  </si>
  <si>
    <t xml:space="preserve">    其他共产党事务支出</t>
  </si>
  <si>
    <t xml:space="preserve">        其他共产党事务支出</t>
  </si>
  <si>
    <t xml:space="preserve">    其他一般公共服务支出</t>
  </si>
  <si>
    <t xml:space="preserve">        其他一般公共服务支出</t>
  </si>
  <si>
    <t xml:space="preserve">        民兵</t>
  </si>
  <si>
    <t xml:space="preserve">    其他国防支出</t>
  </si>
  <si>
    <t xml:space="preserve">        其他国防支出</t>
  </si>
  <si>
    <t xml:space="preserve">    武装警察</t>
  </si>
  <si>
    <t xml:space="preserve">        消防</t>
  </si>
  <si>
    <t xml:space="preserve">    公安</t>
  </si>
  <si>
    <t xml:space="preserve">    法院</t>
  </si>
  <si>
    <t xml:space="preserve">    司法</t>
  </si>
  <si>
    <t xml:space="preserve">        基层司法业务</t>
  </si>
  <si>
    <t xml:space="preserve">        律师公证管理</t>
  </si>
  <si>
    <t xml:space="preserve">        法律援助</t>
  </si>
  <si>
    <t xml:space="preserve">    其他公共安全支出</t>
  </si>
  <si>
    <t xml:space="preserve">        其他公共安全支出</t>
  </si>
  <si>
    <t xml:space="preserve">    国家保密</t>
  </si>
  <si>
    <t xml:space="preserve">        其他教育管理事务支出</t>
  </si>
  <si>
    <t xml:space="preserve">        学前教育</t>
  </si>
  <si>
    <t xml:space="preserve">        小学教育</t>
  </si>
  <si>
    <t xml:space="preserve">        初中教育</t>
  </si>
  <si>
    <t xml:space="preserve">        高中教育</t>
  </si>
  <si>
    <t xml:space="preserve">        其他普通教育支出</t>
  </si>
  <si>
    <t xml:space="preserve">        职业高中教育</t>
  </si>
  <si>
    <t xml:space="preserve">        其他教育费附加安排的支出</t>
  </si>
  <si>
    <t xml:space="preserve">        其他教育支出</t>
  </si>
  <si>
    <t xml:space="preserve">        其他科学技术管理事务支出</t>
  </si>
  <si>
    <t xml:space="preserve">        应用技术研究与开发</t>
  </si>
  <si>
    <t xml:space="preserve">        其他技术研究与开发支出</t>
  </si>
  <si>
    <t xml:space="preserve">        科普活动</t>
  </si>
  <si>
    <t xml:space="preserve">        其他科学技术支出</t>
  </si>
  <si>
    <t xml:space="preserve">        图书馆</t>
  </si>
  <si>
    <t xml:space="preserve">        文化活动</t>
  </si>
  <si>
    <t xml:space="preserve">        其他文化支出</t>
  </si>
  <si>
    <t xml:space="preserve">        文物保护</t>
  </si>
  <si>
    <t xml:space="preserve">        其他文化体育与传媒支出</t>
  </si>
  <si>
    <t xml:space="preserve">        社会保险业务管理事务</t>
  </si>
  <si>
    <t xml:space="preserve">        社会保险经办机构</t>
  </si>
  <si>
    <t xml:space="preserve">        其他人力资源和社会保障管理事务支出</t>
  </si>
  <si>
    <t xml:space="preserve">        拥军优属</t>
  </si>
  <si>
    <t xml:space="preserve">        老龄事务</t>
  </si>
  <si>
    <t xml:space="preserve">        行政区划和地名管理</t>
  </si>
  <si>
    <t xml:space="preserve">        基层政权和社区建设</t>
  </si>
  <si>
    <t xml:space="preserve">        其他民政管理事务支出</t>
  </si>
  <si>
    <t xml:space="preserve">        财政对城乡居民基本养老保险基金的补助</t>
  </si>
  <si>
    <t xml:space="preserve">        归口管理的行政单位离退休</t>
  </si>
  <si>
    <t xml:space="preserve">        事业单位离退休</t>
  </si>
  <si>
    <t xml:space="preserve">        其他行政事业单位离退休支出</t>
  </si>
  <si>
    <t xml:space="preserve">        高技能人才培养补助</t>
  </si>
  <si>
    <t xml:space="preserve">        死亡抚恤</t>
  </si>
  <si>
    <t xml:space="preserve">        伤残抚恤</t>
  </si>
  <si>
    <t xml:space="preserve">        在乡复员、退伍军人生活补助</t>
  </si>
  <si>
    <t xml:space="preserve">        其他优抚支出</t>
  </si>
  <si>
    <t xml:space="preserve">        义务兵优待</t>
  </si>
  <si>
    <t xml:space="preserve">        其他退役安置支出</t>
  </si>
  <si>
    <t xml:space="preserve">        退役士兵安置</t>
  </si>
  <si>
    <t xml:space="preserve">        儿童福利</t>
  </si>
  <si>
    <t xml:space="preserve">        其他社会福利支出</t>
  </si>
  <si>
    <t xml:space="preserve">        其他残疾人事业支出</t>
  </si>
  <si>
    <t xml:space="preserve">        残疾人就业和扶贫</t>
  </si>
  <si>
    <t xml:space="preserve">        地方自然灾害生活补助</t>
  </si>
  <si>
    <t xml:space="preserve">    最低生活保障</t>
  </si>
  <si>
    <t xml:space="preserve">        城市最低生活保障金支出</t>
  </si>
  <si>
    <t xml:space="preserve">        农村最低生活保障金支出</t>
  </si>
  <si>
    <t xml:space="preserve">    临时救助</t>
  </si>
  <si>
    <t xml:space="preserve">        临时救助支出</t>
  </si>
  <si>
    <t xml:space="preserve">        流浪乞讨人员救助支出</t>
  </si>
  <si>
    <t xml:space="preserve">    其他生活救助</t>
  </si>
  <si>
    <t xml:space="preserve">        其他城市生活救助</t>
  </si>
  <si>
    <t xml:space="preserve">        其他农村生活救助</t>
  </si>
  <si>
    <t xml:space="preserve">        其他社会保障和就业支出</t>
  </si>
  <si>
    <t xml:space="preserve">    医疗卫生与计划生育管理事务</t>
  </si>
  <si>
    <t xml:space="preserve">        其他医疗卫生与计划生育管理事务支出</t>
  </si>
  <si>
    <t xml:space="preserve">    公立医院</t>
  </si>
  <si>
    <t xml:space="preserve">        综合医院</t>
  </si>
  <si>
    <t xml:space="preserve">        乡镇卫生院</t>
  </si>
  <si>
    <t xml:space="preserve">        其他基层医疗卫生机构支出</t>
  </si>
  <si>
    <t xml:space="preserve">        基本公共卫生服务</t>
  </si>
  <si>
    <t xml:space="preserve">        其他公共卫生支出</t>
  </si>
  <si>
    <t xml:space="preserve">        行政单位医疗</t>
  </si>
  <si>
    <t xml:space="preserve">        事业单位医疗</t>
  </si>
  <si>
    <t xml:space="preserve">    计划生育事务</t>
  </si>
  <si>
    <t xml:space="preserve">        计划生育机构</t>
  </si>
  <si>
    <t xml:space="preserve">        计划生育服务</t>
  </si>
  <si>
    <t xml:space="preserve">        其他计划生育事务支出</t>
  </si>
  <si>
    <t xml:space="preserve">        食品安全事务</t>
  </si>
  <si>
    <t xml:space="preserve">        其他食品和药品监督管理事务支出</t>
  </si>
  <si>
    <t xml:space="preserve">    其他医疗卫生与计划生育支出</t>
  </si>
  <si>
    <t xml:space="preserve">        其他医疗卫生与计划生育支出</t>
  </si>
  <si>
    <t xml:space="preserve">        能源节约利用</t>
  </si>
  <si>
    <t xml:space="preserve">    城乡社区管理事务</t>
  </si>
  <si>
    <t xml:space="preserve">        城管执法</t>
  </si>
  <si>
    <t xml:space="preserve">        其他城乡社区管理事务支出</t>
  </si>
  <si>
    <t xml:space="preserve">    城乡社区公共设施</t>
  </si>
  <si>
    <t xml:space="preserve">        小城镇基础设施建设</t>
  </si>
  <si>
    <t xml:space="preserve">        其他城乡社区公共设施支出</t>
  </si>
  <si>
    <t xml:space="preserve">    城乡社区环境卫生</t>
  </si>
  <si>
    <t xml:space="preserve">        城乡社区环境卫生</t>
  </si>
  <si>
    <t xml:space="preserve">    其他城乡社区支出</t>
  </si>
  <si>
    <t xml:space="preserve">        其他城乡社区支出</t>
  </si>
  <si>
    <t xml:space="preserve">    农业</t>
  </si>
  <si>
    <t xml:space="preserve">        病虫害控制</t>
  </si>
  <si>
    <t xml:space="preserve">        农村公益事业</t>
  </si>
  <si>
    <t xml:space="preserve">        其他农业支出</t>
  </si>
  <si>
    <t xml:space="preserve">    林业</t>
  </si>
  <si>
    <t xml:space="preserve">        森林培育</t>
  </si>
  <si>
    <t xml:space="preserve">        林业执法与监督</t>
  </si>
  <si>
    <t xml:space="preserve">        其他林业支出</t>
  </si>
  <si>
    <t xml:space="preserve">        林业事业机构</t>
  </si>
  <si>
    <t xml:space="preserve">        林业防灾减灾</t>
  </si>
  <si>
    <t xml:space="preserve">    水利</t>
  </si>
  <si>
    <t xml:space="preserve">        其他水利支出</t>
  </si>
  <si>
    <t xml:space="preserve">    扶贫</t>
  </si>
  <si>
    <t xml:space="preserve">        其他扶贫支出</t>
  </si>
  <si>
    <t xml:space="preserve">    农村综合改革</t>
  </si>
  <si>
    <t xml:space="preserve">        对村级一事一议的补助</t>
  </si>
  <si>
    <t xml:space="preserve">        对村民委员会和村党支部的补助</t>
  </si>
  <si>
    <t xml:space="preserve">        其他农村综合改革支出</t>
  </si>
  <si>
    <t xml:space="preserve">    普惠金融发展支出</t>
  </si>
  <si>
    <t xml:space="preserve">        农业保险保费补贴</t>
  </si>
  <si>
    <t xml:space="preserve">    其他农林水支出</t>
  </si>
  <si>
    <t xml:space="preserve">        其他农林水支出</t>
  </si>
  <si>
    <t xml:space="preserve">    其他交通运输支出</t>
  </si>
  <si>
    <t xml:space="preserve">        公共交通运营补助</t>
  </si>
  <si>
    <t xml:space="preserve">    安全生产监管</t>
  </si>
  <si>
    <t xml:space="preserve">        其他安全生产监管支出</t>
  </si>
  <si>
    <t xml:space="preserve">    国有资产监管</t>
  </si>
  <si>
    <t xml:space="preserve">        其他国有资产监管支出</t>
  </si>
  <si>
    <t xml:space="preserve">    支持中小企业发展和管理支出</t>
  </si>
  <si>
    <t xml:space="preserve">    其他资源勘探信息等支出</t>
  </si>
  <si>
    <t xml:space="preserve">        其他资源勘探信息等支出</t>
  </si>
  <si>
    <t xml:space="preserve">    旅游业管理与服务支出</t>
  </si>
  <si>
    <t xml:space="preserve">    涉外发展服务支出</t>
  </si>
  <si>
    <t xml:space="preserve">        其他涉外发展服务支出</t>
  </si>
  <si>
    <t xml:space="preserve">    金融发展支出</t>
  </si>
  <si>
    <t xml:space="preserve">        其他金融发展支出</t>
  </si>
  <si>
    <t xml:space="preserve">    国土资源事务</t>
  </si>
  <si>
    <t xml:space="preserve">        土地资源调查</t>
  </si>
  <si>
    <t xml:space="preserve">        土地资源利用与保护</t>
  </si>
  <si>
    <t xml:space="preserve">        其他国土资源事务支出</t>
  </si>
  <si>
    <t xml:space="preserve">    其他国土海洋气象等支出</t>
  </si>
  <si>
    <t xml:space="preserve">        其他国土海洋气象等支出</t>
  </si>
  <si>
    <t xml:space="preserve">    测绘事务</t>
  </si>
  <si>
    <t xml:space="preserve">        其他测绘事务支出</t>
  </si>
  <si>
    <t xml:space="preserve">    住房改革支出</t>
  </si>
  <si>
    <t xml:space="preserve">        住房公积金</t>
  </si>
  <si>
    <t xml:space="preserve">        购房补贴</t>
  </si>
  <si>
    <t xml:space="preserve">    其他支出</t>
  </si>
  <si>
    <t xml:space="preserve">        其他支出</t>
  </si>
  <si>
    <t>项目</t>
  </si>
  <si>
    <t>预算数</t>
  </si>
  <si>
    <t xml:space="preserve">    国防动员</t>
  </si>
  <si>
    <t>支出合计</t>
  </si>
  <si>
    <t>支出总计</t>
  </si>
  <si>
    <t>一般公共服务支出</t>
  </si>
  <si>
    <t xml:space="preserve">        其他人大事务支出</t>
  </si>
  <si>
    <t xml:space="preserve">        其他审计事务支出</t>
  </si>
  <si>
    <t xml:space="preserve">        消费者权益保护</t>
  </si>
  <si>
    <t xml:space="preserve">        其他工商行政管理事务支出</t>
  </si>
  <si>
    <t>国防支出</t>
  </si>
  <si>
    <t>公共安全支出</t>
  </si>
  <si>
    <t xml:space="preserve">        治安管理</t>
  </si>
  <si>
    <t xml:space="preserve">        禁毒管理</t>
  </si>
  <si>
    <t xml:space="preserve">        道路交通管理</t>
  </si>
  <si>
    <t xml:space="preserve">        其他公安支出</t>
  </si>
  <si>
    <t xml:space="preserve">    检察</t>
  </si>
  <si>
    <t xml:space="preserve">        其他司法支出</t>
  </si>
  <si>
    <t>教育支出</t>
  </si>
  <si>
    <t xml:space="preserve">        高等教育</t>
  </si>
  <si>
    <t>科学技术支出</t>
  </si>
  <si>
    <t>文化体育与传媒支出</t>
  </si>
  <si>
    <t xml:space="preserve">        文化交流与合作</t>
  </si>
  <si>
    <t xml:space="preserve">        文化市场管理</t>
  </si>
  <si>
    <t xml:space="preserve">        其他文物支出</t>
  </si>
  <si>
    <t>社会保障和就业支出</t>
  </si>
  <si>
    <t xml:space="preserve">        殡葬</t>
  </si>
  <si>
    <t xml:space="preserve">        残疾人生活和护理补贴</t>
  </si>
  <si>
    <t xml:space="preserve">        其他自然灾害生活救助支出</t>
  </si>
  <si>
    <t xml:space="preserve">    特困人员救助供养</t>
  </si>
  <si>
    <t xml:space="preserve">        农村特困人员救助供养支出</t>
  </si>
  <si>
    <t xml:space="preserve">    财政对基本养老保险基金的补助</t>
  </si>
  <si>
    <t xml:space="preserve">        财政对其他基本养老保险基金的补助</t>
  </si>
  <si>
    <t>医疗卫生与计划生育支出</t>
  </si>
  <si>
    <t xml:space="preserve">    行政事业单位医疗</t>
  </si>
  <si>
    <t xml:space="preserve">        其他行政事业单位医疗支出</t>
  </si>
  <si>
    <t xml:space="preserve">    财政对基本医疗保险基金的补助</t>
  </si>
  <si>
    <t xml:space="preserve">        财政对城乡居民基本医疗保险基金的补助</t>
  </si>
  <si>
    <t xml:space="preserve">        财政对新型农村合作医疗基金的补助</t>
  </si>
  <si>
    <t xml:space="preserve">    医疗救助</t>
  </si>
  <si>
    <t xml:space="preserve">        疾病应急救助</t>
  </si>
  <si>
    <t>节能环保支出</t>
  </si>
  <si>
    <t xml:space="preserve">    污染防治</t>
  </si>
  <si>
    <t xml:space="preserve">        大气</t>
  </si>
  <si>
    <t xml:space="preserve">        水体</t>
  </si>
  <si>
    <t xml:space="preserve">    其他节能环保支出</t>
  </si>
  <si>
    <t xml:space="preserve">        其他节能环保支出</t>
  </si>
  <si>
    <t>城乡社区支出</t>
  </si>
  <si>
    <t xml:space="preserve">    城乡社区规划与管理</t>
  </si>
  <si>
    <t xml:space="preserve">        城乡社区规划与管理</t>
  </si>
  <si>
    <t>农林水支出</t>
  </si>
  <si>
    <t xml:space="preserve">        农村人畜饮水</t>
  </si>
  <si>
    <t>交通运输支出</t>
  </si>
  <si>
    <t>资源勘探信息等支出</t>
  </si>
  <si>
    <t xml:space="preserve">    工业和信息产业监管</t>
  </si>
  <si>
    <t xml:space="preserve">        其他工业和信息产业监管支出</t>
  </si>
  <si>
    <t xml:space="preserve">        中小企业发展专项</t>
  </si>
  <si>
    <t>商业服务业等支出</t>
  </si>
  <si>
    <t xml:space="preserve">        旅游宣传</t>
  </si>
  <si>
    <t>金融支出</t>
  </si>
  <si>
    <t xml:space="preserve">    金融部门监管支出</t>
  </si>
  <si>
    <t xml:space="preserve">        金融部门其他监管支出</t>
  </si>
  <si>
    <t xml:space="preserve">    其他金融支出</t>
  </si>
  <si>
    <t xml:space="preserve">        其他金融支出</t>
  </si>
  <si>
    <t>国土海洋气象等支出</t>
  </si>
  <si>
    <t>住房保障支出</t>
  </si>
  <si>
    <t>粮油物资储备支出</t>
  </si>
  <si>
    <t xml:space="preserve">    重要商品储备</t>
  </si>
  <si>
    <t xml:space="preserve">        食盐储备</t>
  </si>
  <si>
    <t>预备费</t>
  </si>
  <si>
    <t>其他支出</t>
  </si>
  <si>
    <t>债务付息支出</t>
  </si>
  <si>
    <t xml:space="preserve">    地方政府一般债务付息支出</t>
  </si>
  <si>
    <t xml:space="preserve">        地方政府一般债券付息支出</t>
  </si>
  <si>
    <t xml:space="preserve">    人力资源事务</t>
  </si>
  <si>
    <t xml:space="preserve">        其他人力资源事务支出</t>
  </si>
  <si>
    <t xml:space="preserve">        群众文化</t>
  </si>
  <si>
    <t xml:space="preserve">        文化创作与保护</t>
  </si>
  <si>
    <t xml:space="preserve">    中医药</t>
  </si>
  <si>
    <t xml:space="preserve">        中医(民族医)药专项</t>
  </si>
  <si>
    <t>提前下达</t>
    <phoneticPr fontId="4" type="noConversion"/>
  </si>
  <si>
    <t xml:space="preserve">        中专教育</t>
  </si>
  <si>
    <t xml:space="preserve">    特殊教育</t>
  </si>
  <si>
    <t xml:space="preserve">        特殊学校教育</t>
  </si>
  <si>
    <t xml:space="preserve">        军队移交政府的离退休人员安置</t>
  </si>
  <si>
    <t xml:space="preserve">    优抚对象医疗</t>
  </si>
  <si>
    <t xml:space="preserve">        优抚对象医疗补助</t>
  </si>
  <si>
    <t xml:space="preserve">        对高校毕业生到基层任职补助</t>
  </si>
  <si>
    <t xml:space="preserve">    保障性安居工程支出</t>
  </si>
  <si>
    <t xml:space="preserve">        棚户区改造</t>
  </si>
  <si>
    <t xml:space="preserve">        产业技术研究与开发</t>
  </si>
  <si>
    <t xml:space="preserve">        残疾人康复</t>
  </si>
  <si>
    <t xml:space="preserve">        成品油价格改革对渔业的补贴</t>
  </si>
  <si>
    <t xml:space="preserve">        森林生态效益补偿</t>
  </si>
  <si>
    <t xml:space="preserve">    制造业</t>
  </si>
  <si>
    <t xml:space="preserve">        其他制造业支出</t>
  </si>
  <si>
    <t xml:space="preserve">    粮油事务</t>
  </si>
  <si>
    <t xml:space="preserve">        其他粮油事务支出</t>
  </si>
  <si>
    <t xml:space="preserve">        一般行政管理事务</t>
    <phoneticPr fontId="4" type="noConversion"/>
  </si>
  <si>
    <t>2017年蓬江区一般公共预算收支表（按功能分类）</t>
    <phoneticPr fontId="4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</si>
</sst>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_ * #,##0_ ;_ * \-#,##0_ ;_ * &quot;-&quot;??_ ;_ @_ "/>
    <numFmt numFmtId="178" formatCode="_-* #,##0.00_-;\-* #,##0.00_-;_-* &quot;-&quot;??_-;_-@_-"/>
    <numFmt numFmtId="179" formatCode="#,##0_ ;[Red]\-#,##0\ "/>
  </numFmts>
  <fonts count="52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sz val="10"/>
      <name val="宋体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Tahoma"/>
      <family val="2"/>
    </font>
    <font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8">
    <xf numFmtId="0" fontId="0" fillId="0" borderId="0"/>
    <xf numFmtId="43" fontId="3" fillId="0" borderId="0" applyFont="0" applyFill="0" applyBorder="0" applyAlignment="0" applyProtection="0">
      <alignment vertical="center"/>
    </xf>
    <xf numFmtId="0" fontId="5" fillId="0" borderId="0"/>
    <xf numFmtId="41" fontId="8" fillId="0" borderId="0" applyFont="0" applyFill="0" applyBorder="0" applyAlignment="0" applyProtection="0">
      <alignment vertical="center"/>
    </xf>
    <xf numFmtId="0" fontId="8" fillId="0" borderId="0"/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48" fillId="7" borderId="8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>
      <alignment vertical="center"/>
    </xf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9" fillId="6" borderId="7" applyNumberFormat="0" applyAlignment="0" applyProtection="0">
      <alignment vertical="center"/>
    </xf>
    <xf numFmtId="0" fontId="49" fillId="6" borderId="7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32" fillId="9" borderId="11" applyNumberFormat="0" applyFont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0" fontId="32" fillId="9" borderId="11" applyNumberFormat="0" applyFont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11" fillId="9" borderId="11" applyNumberFormat="0" applyFont="0" applyAlignment="0" applyProtection="0">
      <alignment vertical="center"/>
    </xf>
    <xf numFmtId="0" fontId="11" fillId="9" borderId="11" applyNumberFormat="0" applyFont="0" applyAlignment="0" applyProtection="0">
      <alignment vertical="center"/>
    </xf>
    <xf numFmtId="0" fontId="48" fillId="7" borderId="8" applyNumberFormat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178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8" fillId="0" borderId="0"/>
    <xf numFmtId="0" fontId="39" fillId="0" borderId="0">
      <alignment vertical="center"/>
    </xf>
    <xf numFmtId="0" fontId="39" fillId="0" borderId="0">
      <alignment vertical="center"/>
    </xf>
    <xf numFmtId="0" fontId="31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8" fillId="0" borderId="0">
      <alignment vertical="center"/>
    </xf>
    <xf numFmtId="0" fontId="30" fillId="0" borderId="0"/>
    <xf numFmtId="0" fontId="32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8" fillId="0" borderId="0"/>
    <xf numFmtId="0" fontId="50" fillId="35" borderId="0" applyNumberFormat="0" applyBorder="0" applyAlignment="0" applyProtection="0">
      <alignment vertical="center"/>
    </xf>
    <xf numFmtId="0" fontId="30" fillId="0" borderId="0"/>
    <xf numFmtId="0" fontId="32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30" fillId="0" borderId="0"/>
    <xf numFmtId="0" fontId="3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51" fillId="36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9" borderId="11" applyNumberFormat="0" applyFont="0" applyAlignment="0" applyProtection="0">
      <alignment vertical="center"/>
    </xf>
    <xf numFmtId="0" fontId="31" fillId="9" borderId="11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41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</cellStyleXfs>
  <cellXfs count="31">
    <xf numFmtId="0" fontId="0" fillId="0" borderId="0" xfId="0"/>
    <xf numFmtId="176" fontId="7" fillId="0" borderId="2" xfId="0" applyNumberFormat="1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176" fontId="8" fillId="0" borderId="2" xfId="350" applyNumberFormat="1" applyFont="1" applyFill="1" applyBorder="1" applyAlignment="1">
      <alignment horizontal="right" vertical="center"/>
    </xf>
    <xf numFmtId="0" fontId="7" fillId="2" borderId="3" xfId="0" applyNumberFormat="1" applyFont="1" applyFill="1" applyBorder="1" applyAlignment="1" applyProtection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8" fillId="0" borderId="2" xfId="0" applyNumberFormat="1" applyFont="1" applyFill="1" applyBorder="1" applyAlignment="1" applyProtection="1">
      <alignment horizontal="left" vertical="center"/>
      <protection locked="0"/>
    </xf>
    <xf numFmtId="176" fontId="8" fillId="0" borderId="1" xfId="0" applyNumberFormat="1" applyFont="1" applyFill="1" applyBorder="1" applyAlignment="1" applyProtection="1">
      <alignment vertical="center"/>
      <protection locked="0"/>
    </xf>
    <xf numFmtId="176" fontId="8" fillId="0" borderId="2" xfId="0" applyNumberFormat="1" applyFont="1" applyFill="1" applyBorder="1" applyAlignment="1" applyProtection="1">
      <alignment vertical="center"/>
      <protection locked="0"/>
    </xf>
    <xf numFmtId="179" fontId="8" fillId="0" borderId="2" xfId="379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 applyProtection="1">
      <alignment horizontal="left" vertical="center"/>
      <protection locked="0"/>
    </xf>
    <xf numFmtId="176" fontId="7" fillId="0" borderId="1" xfId="0" applyNumberFormat="1" applyFont="1" applyFill="1" applyBorder="1" applyAlignment="1" applyProtection="1">
      <alignment vertical="center"/>
      <protection locked="0"/>
    </xf>
    <xf numFmtId="176" fontId="8" fillId="0" borderId="2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distributed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176" fontId="7" fillId="0" borderId="1" xfId="0" applyNumberFormat="1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/>
    </xf>
    <xf numFmtId="177" fontId="8" fillId="0" borderId="0" xfId="1" applyNumberFormat="1" applyFont="1" applyAlignment="1">
      <alignment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177" fontId="8" fillId="0" borderId="0" xfId="0" applyNumberFormat="1" applyFont="1" applyAlignment="1">
      <alignment vertical="center"/>
    </xf>
    <xf numFmtId="0" fontId="8" fillId="0" borderId="2" xfId="0" applyFont="1" applyBorder="1" applyAlignment="1">
      <alignment vertical="center"/>
    </xf>
    <xf numFmtId="0" fontId="10" fillId="2" borderId="0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98">
    <cellStyle name="20% - 强调文字颜色 1 2" xfId="8"/>
    <cellStyle name="20% - 强调文字颜色 1 2 2" xfId="9"/>
    <cellStyle name="20% - 强调文字颜色 1 2 2 2" xfId="342"/>
    <cellStyle name="20% - 强调文字颜色 1 2 3" xfId="343"/>
    <cellStyle name="20% - 强调文字颜色 1 2_2016年三公" xfId="372"/>
    <cellStyle name="20% - 强调文字颜色 2 2" xfId="10"/>
    <cellStyle name="20% - 强调文字颜色 2 2 2" xfId="11"/>
    <cellStyle name="20% - 强调文字颜色 2 2 2 2" xfId="340"/>
    <cellStyle name="20% - 强调文字颜色 2 2 3" xfId="341"/>
    <cellStyle name="20% - 强调文字颜色 2 2_2016年三公" xfId="371"/>
    <cellStyle name="20% - 强调文字颜色 3 2" xfId="12"/>
    <cellStyle name="20% - 强调文字颜色 3 2 2" xfId="13"/>
    <cellStyle name="20% - 强调文字颜色 3 2 2 2" xfId="338"/>
    <cellStyle name="20% - 强调文字颜色 3 2 3" xfId="339"/>
    <cellStyle name="20% - 强调文字颜色 3 2_2016年三公" xfId="370"/>
    <cellStyle name="20% - 强调文字颜色 4 2" xfId="14"/>
    <cellStyle name="20% - 强调文字颜色 4 2 2" xfId="15"/>
    <cellStyle name="20% - 强调文字颜色 4 2 2 2" xfId="336"/>
    <cellStyle name="20% - 强调文字颜色 4 2 3" xfId="337"/>
    <cellStyle name="20% - 强调文字颜色 4 2_2016年三公" xfId="369"/>
    <cellStyle name="20% - 强调文字颜色 5 2" xfId="16"/>
    <cellStyle name="20% - 强调文字颜色 5 2 2" xfId="17"/>
    <cellStyle name="20% - 强调文字颜色 5 2 2 2" xfId="334"/>
    <cellStyle name="20% - 强调文字颜色 5 2 3" xfId="335"/>
    <cellStyle name="20% - 强调文字颜色 5 2_2016年三公" xfId="368"/>
    <cellStyle name="20% - 强调文字颜色 6 2" xfId="18"/>
    <cellStyle name="20% - 强调文字颜色 6 2 2" xfId="19"/>
    <cellStyle name="20% - 强调文字颜色 6 2 2 2" xfId="332"/>
    <cellStyle name="20% - 强调文字颜色 6 2 3" xfId="333"/>
    <cellStyle name="20% - 强调文字颜色 6 2_2016年三公" xfId="199"/>
    <cellStyle name="3232" xfId="20"/>
    <cellStyle name="3232 2" xfId="21"/>
    <cellStyle name="3232 2 2" xfId="22"/>
    <cellStyle name="3232 2 2 2" xfId="23"/>
    <cellStyle name="3232 2 2 2 2" xfId="328"/>
    <cellStyle name="3232 2 2 3" xfId="329"/>
    <cellStyle name="3232 2 3" xfId="24"/>
    <cellStyle name="3232 2 3 2" xfId="327"/>
    <cellStyle name="3232 2 4" xfId="330"/>
    <cellStyle name="3232 3" xfId="25"/>
    <cellStyle name="3232 3 2" xfId="26"/>
    <cellStyle name="3232 3 2 2" xfId="325"/>
    <cellStyle name="3232 3 3" xfId="326"/>
    <cellStyle name="3232 4" xfId="27"/>
    <cellStyle name="3232 4 2" xfId="324"/>
    <cellStyle name="3232 5" xfId="331"/>
    <cellStyle name="40% - 强调文字颜色 1 2" xfId="28"/>
    <cellStyle name="40% - 强调文字颜色 1 2 2" xfId="29"/>
    <cellStyle name="40% - 强调文字颜色 1 2 2 2" xfId="322"/>
    <cellStyle name="40% - 强调文字颜色 1 2 3" xfId="323"/>
    <cellStyle name="40% - 强调文字颜色 1 2_2016年三公" xfId="344"/>
    <cellStyle name="40% - 强调文字颜色 2 2" xfId="30"/>
    <cellStyle name="40% - 强调文字颜色 2 2 2" xfId="31"/>
    <cellStyle name="40% - 强调文字颜色 2 2 2 2" xfId="320"/>
    <cellStyle name="40% - 强调文字颜色 2 2 3" xfId="321"/>
    <cellStyle name="40% - 强调文字颜色 2 2_2016年三公" xfId="345"/>
    <cellStyle name="40% - 强调文字颜色 3 2" xfId="32"/>
    <cellStyle name="40% - 强调文字颜色 3 2 2" xfId="33"/>
    <cellStyle name="40% - 强调文字颜色 3 2 2 2" xfId="318"/>
    <cellStyle name="40% - 强调文字颜色 3 2 3" xfId="319"/>
    <cellStyle name="40% - 强调文字颜色 3 2_2016年三公" xfId="346"/>
    <cellStyle name="40% - 强调文字颜色 4 2" xfId="34"/>
    <cellStyle name="40% - 强调文字颜色 4 2 2" xfId="35"/>
    <cellStyle name="40% - 强调文字颜色 4 2 2 2" xfId="316"/>
    <cellStyle name="40% - 强调文字颜色 4 2 3" xfId="317"/>
    <cellStyle name="40% - 强调文字颜色 4 2_2016年三公" xfId="347"/>
    <cellStyle name="40% - 强调文字颜色 5 2" xfId="36"/>
    <cellStyle name="40% - 强调文字颜色 5 2 2" xfId="37"/>
    <cellStyle name="40% - 强调文字颜色 5 2 2 2" xfId="314"/>
    <cellStyle name="40% - 强调文字颜色 5 2 3" xfId="315"/>
    <cellStyle name="40% - 强调文字颜色 5 2_2016年三公" xfId="348"/>
    <cellStyle name="40% - 强调文字颜色 6 2" xfId="38"/>
    <cellStyle name="40% - 强调文字颜色 6 2 2" xfId="39"/>
    <cellStyle name="40% - 强调文字颜色 6 2 2 2" xfId="312"/>
    <cellStyle name="40% - 强调文字颜色 6 2 3" xfId="313"/>
    <cellStyle name="40% - 强调文字颜色 6 2_2016年三公" xfId="349"/>
    <cellStyle name="60% - 强调文字颜色 1 2" xfId="40"/>
    <cellStyle name="60% - 强调文字颜色 1 2 2" xfId="41"/>
    <cellStyle name="60% - 强调文字颜色 1 2 2 2" xfId="310"/>
    <cellStyle name="60% - 强调文字颜色 1 2 3" xfId="311"/>
    <cellStyle name="60% - 强调文字颜色 2 2" xfId="42"/>
    <cellStyle name="60% - 强调文字颜色 2 2 2" xfId="43"/>
    <cellStyle name="60% - 强调文字颜色 2 2 2 2" xfId="308"/>
    <cellStyle name="60% - 强调文字颜色 2 2 3" xfId="309"/>
    <cellStyle name="60% - 强调文字颜色 3 2" xfId="44"/>
    <cellStyle name="60% - 强调文字颜色 3 2 2" xfId="45"/>
    <cellStyle name="60% - 强调文字颜色 3 2 2 2" xfId="306"/>
    <cellStyle name="60% - 强调文字颜色 3 2 3" xfId="307"/>
    <cellStyle name="60% - 强调文字颜色 4 2" xfId="46"/>
    <cellStyle name="60% - 强调文字颜色 4 2 2" xfId="47"/>
    <cellStyle name="60% - 强调文字颜色 4 2 2 2" xfId="304"/>
    <cellStyle name="60% - 强调文字颜色 4 2 3" xfId="305"/>
    <cellStyle name="60% - 强调文字颜色 5 2" xfId="48"/>
    <cellStyle name="60% - 强调文字颜色 5 2 2" xfId="49"/>
    <cellStyle name="60% - 强调文字颜色 5 2 2 2" xfId="302"/>
    <cellStyle name="60% - 强调文字颜色 5 2 3" xfId="303"/>
    <cellStyle name="60% - 强调文字颜色 6 2" xfId="50"/>
    <cellStyle name="60% - 强调文字颜色 6 2 2" xfId="51"/>
    <cellStyle name="60% - 强调文字颜色 6 2 2 2" xfId="300"/>
    <cellStyle name="60% - 强调文字颜色 6 2 3" xfId="301"/>
    <cellStyle name="标题 1 2" xfId="52"/>
    <cellStyle name="标题 1 2 2" xfId="53"/>
    <cellStyle name="标题 1 2 2 2" xfId="298"/>
    <cellStyle name="标题 1 2 3" xfId="299"/>
    <cellStyle name="标题 2 2" xfId="54"/>
    <cellStyle name="标题 2 2 2" xfId="55"/>
    <cellStyle name="标题 2 2 2 2" xfId="296"/>
    <cellStyle name="标题 2 2 3" xfId="297"/>
    <cellStyle name="标题 3 2" xfId="56"/>
    <cellStyle name="标题 3 2 2" xfId="57"/>
    <cellStyle name="标题 3 2 2 2" xfId="294"/>
    <cellStyle name="标题 3 2 3" xfId="295"/>
    <cellStyle name="标题 4 2" xfId="58"/>
    <cellStyle name="标题 4 2 2" xfId="59"/>
    <cellStyle name="标题 4 2 2 2" xfId="292"/>
    <cellStyle name="标题 4 2 3" xfId="293"/>
    <cellStyle name="标题 5" xfId="60"/>
    <cellStyle name="标题 5 2" xfId="61"/>
    <cellStyle name="标题 5 2 2" xfId="290"/>
    <cellStyle name="标题 5 3" xfId="291"/>
    <cellStyle name="差 2" xfId="62"/>
    <cellStyle name="差 2 2" xfId="63"/>
    <cellStyle name="差 2 2 2" xfId="288"/>
    <cellStyle name="差 2 3" xfId="289"/>
    <cellStyle name="差_2016年三公" xfId="351"/>
    <cellStyle name="常规" xfId="0" builtinId="0"/>
    <cellStyle name="常规 10" xfId="64"/>
    <cellStyle name="常规 10 2" xfId="65"/>
    <cellStyle name="常规 10 2 2" xfId="66"/>
    <cellStyle name="常规 10 2 2 2" xfId="67"/>
    <cellStyle name="常规 10 2 2 2 2" xfId="284"/>
    <cellStyle name="常规 10 2 2 3" xfId="285"/>
    <cellStyle name="常规 10 2 3" xfId="68"/>
    <cellStyle name="常规 10 2 3 2" xfId="283"/>
    <cellStyle name="常规 10 2 4" xfId="286"/>
    <cellStyle name="常规 10 3" xfId="69"/>
    <cellStyle name="常规 10 3 2" xfId="70"/>
    <cellStyle name="常规 10 3 2 2" xfId="281"/>
    <cellStyle name="常规 10 3 3" xfId="282"/>
    <cellStyle name="常规 10 4" xfId="71"/>
    <cellStyle name="常规 10 4 2" xfId="280"/>
    <cellStyle name="常规 10 5" xfId="287"/>
    <cellStyle name="常规 10_2016年三公" xfId="352"/>
    <cellStyle name="常规 11" xfId="72"/>
    <cellStyle name="常规 11 2" xfId="279"/>
    <cellStyle name="常规 12" xfId="353"/>
    <cellStyle name="常规 13" xfId="354"/>
    <cellStyle name="常规 14" xfId="376"/>
    <cellStyle name="常规 15" xfId="374"/>
    <cellStyle name="常规 16" xfId="375"/>
    <cellStyle name="常规 17" xfId="373"/>
    <cellStyle name="常规 18" xfId="350"/>
    <cellStyle name="常规 19" xfId="379"/>
    <cellStyle name="常规 2" xfId="73"/>
    <cellStyle name="常规 2 2" xfId="74"/>
    <cellStyle name="常规 2 2 2" xfId="75"/>
    <cellStyle name="常规 2 2 2 2" xfId="76"/>
    <cellStyle name="常规 2 2 2 2 2" xfId="275"/>
    <cellStyle name="常规 2 2 2 3" xfId="276"/>
    <cellStyle name="常规 2 2 3" xfId="77"/>
    <cellStyle name="常规 2 2 3 2" xfId="274"/>
    <cellStyle name="常规 2 2 4" xfId="78"/>
    <cellStyle name="常规 2 2 4 2" xfId="273"/>
    <cellStyle name="常规 2 2 5" xfId="79"/>
    <cellStyle name="常规 2 2 5 2" xfId="272"/>
    <cellStyle name="常规 2 2 6" xfId="277"/>
    <cellStyle name="常规 2 2_2016年三公" xfId="355"/>
    <cellStyle name="常规 2 3" xfId="80"/>
    <cellStyle name="常规 2 3 2" xfId="81"/>
    <cellStyle name="常规 2 3 2 2" xfId="270"/>
    <cellStyle name="常规 2 3 3" xfId="271"/>
    <cellStyle name="常规 2 4" xfId="82"/>
    <cellStyle name="常规 2 4 2" xfId="269"/>
    <cellStyle name="常规 2 5" xfId="83"/>
    <cellStyle name="常规 2 5 2" xfId="268"/>
    <cellStyle name="常规 2 6" xfId="278"/>
    <cellStyle name="常规 2_2016年三公" xfId="356"/>
    <cellStyle name="常规 20" xfId="380"/>
    <cellStyle name="常规 21" xfId="381"/>
    <cellStyle name="常规 22" xfId="384"/>
    <cellStyle name="常规 23" xfId="385"/>
    <cellStyle name="常规 24" xfId="386"/>
    <cellStyle name="常规 25" xfId="395"/>
    <cellStyle name="常规 26" xfId="393"/>
    <cellStyle name="常规 27" xfId="390"/>
    <cellStyle name="常规 28" xfId="394"/>
    <cellStyle name="常规 29" xfId="391"/>
    <cellStyle name="常规 3" xfId="84"/>
    <cellStyle name="常规 3 2" xfId="85"/>
    <cellStyle name="常规 3 3" xfId="86"/>
    <cellStyle name="常规 3 3 2" xfId="266"/>
    <cellStyle name="常规 3 4" xfId="87"/>
    <cellStyle name="常规 3 4 2" xfId="265"/>
    <cellStyle name="常规 3 5" xfId="267"/>
    <cellStyle name="常规 3_2016年三公" xfId="357"/>
    <cellStyle name="常规 30" xfId="389"/>
    <cellStyle name="常规 31" xfId="396"/>
    <cellStyle name="常规 32" xfId="392"/>
    <cellStyle name="常规 33" xfId="387"/>
    <cellStyle name="常规 34" xfId="388"/>
    <cellStyle name="常规 35" xfId="397"/>
    <cellStyle name="常规 4" xfId="88"/>
    <cellStyle name="常规 4 2" xfId="89"/>
    <cellStyle name="常规 4 2 2" xfId="90"/>
    <cellStyle name="常规 4 2 2 2" xfId="91"/>
    <cellStyle name="常规 4 2 2 2 2" xfId="261"/>
    <cellStyle name="常规 4 2 2 3" xfId="262"/>
    <cellStyle name="常规 4 2 3" xfId="92"/>
    <cellStyle name="常规 4 2 3 2" xfId="260"/>
    <cellStyle name="常规 4 2 4" xfId="93"/>
    <cellStyle name="常规 4 2 4 2" xfId="259"/>
    <cellStyle name="常规 4 2 5" xfId="94"/>
    <cellStyle name="常规 4 2 5 2" xfId="258"/>
    <cellStyle name="常规 4 2 6" xfId="263"/>
    <cellStyle name="常规 4 2_2016年三公" xfId="358"/>
    <cellStyle name="常规 4 3" xfId="95"/>
    <cellStyle name="常规 4 3 2" xfId="96"/>
    <cellStyle name="常规 4 3 2 2" xfId="256"/>
    <cellStyle name="常规 4 3 3" xfId="257"/>
    <cellStyle name="常规 4 4" xfId="97"/>
    <cellStyle name="常规 4 4 2" xfId="255"/>
    <cellStyle name="常规 4 5" xfId="98"/>
    <cellStyle name="常规 4 5 2" xfId="254"/>
    <cellStyle name="常规 4 6" xfId="99"/>
    <cellStyle name="常规 4 6 2" xfId="253"/>
    <cellStyle name="常规 4 7" xfId="264"/>
    <cellStyle name="常规 4_2016年三公" xfId="359"/>
    <cellStyle name="常规 5" xfId="4"/>
    <cellStyle name="常规 5 2" xfId="101"/>
    <cellStyle name="常规 5 2 2" xfId="102"/>
    <cellStyle name="常规 5 2 2 2" xfId="251"/>
    <cellStyle name="常规 5 2 3" xfId="252"/>
    <cellStyle name="常规 5 2_2016年三公" xfId="360"/>
    <cellStyle name="常规 5 3" xfId="103"/>
    <cellStyle name="常规 5 3 2" xfId="250"/>
    <cellStyle name="常规 5 4" xfId="104"/>
    <cellStyle name="常规 5 4 2" xfId="249"/>
    <cellStyle name="常规 5 5" xfId="100"/>
    <cellStyle name="常规 5 5 2" xfId="382"/>
    <cellStyle name="常规 5_2016年三公" xfId="361"/>
    <cellStyle name="常规 6" xfId="105"/>
    <cellStyle name="常规 6 2" xfId="106"/>
    <cellStyle name="常规 6 2 2" xfId="247"/>
    <cellStyle name="常规 6 3" xfId="248"/>
    <cellStyle name="常规 6_2016年三公" xfId="362"/>
    <cellStyle name="常规 7" xfId="107"/>
    <cellStyle name="常规 7 2" xfId="108"/>
    <cellStyle name="常规 7 2 2" xfId="245"/>
    <cellStyle name="常规 7 3" xfId="246"/>
    <cellStyle name="常规 8" xfId="109"/>
    <cellStyle name="常规 8 2" xfId="110"/>
    <cellStyle name="常规 8 2 2" xfId="111"/>
    <cellStyle name="常规 8 2 2 2" xfId="112"/>
    <cellStyle name="常规 8 2 2 2 2" xfId="241"/>
    <cellStyle name="常规 8 2 2 3" xfId="242"/>
    <cellStyle name="常规 8 2 3" xfId="113"/>
    <cellStyle name="常规 8 2 3 2" xfId="240"/>
    <cellStyle name="常规 8 2 4" xfId="243"/>
    <cellStyle name="常规 8 3" xfId="114"/>
    <cellStyle name="常规 8 3 2" xfId="115"/>
    <cellStyle name="常规 8 3 2 2" xfId="238"/>
    <cellStyle name="常规 8 3 3" xfId="239"/>
    <cellStyle name="常规 8 4" xfId="116"/>
    <cellStyle name="常规 8 4 2" xfId="237"/>
    <cellStyle name="常规 8 5" xfId="244"/>
    <cellStyle name="常规 8_2016年三公" xfId="363"/>
    <cellStyle name="常规 9" xfId="117"/>
    <cellStyle name="常规 9 2" xfId="236"/>
    <cellStyle name="好 2" xfId="120"/>
    <cellStyle name="好 2 2" xfId="121"/>
    <cellStyle name="好 2 2 2" xfId="234"/>
    <cellStyle name="好 2 3" xfId="235"/>
    <cellStyle name="好_2016年三公" xfId="364"/>
    <cellStyle name="汇总 2" xfId="122"/>
    <cellStyle name="汇总 2 2" xfId="123"/>
    <cellStyle name="汇总 2 2 2" xfId="232"/>
    <cellStyle name="汇总 2 3" xfId="233"/>
    <cellStyle name="计算 2" xfId="124"/>
    <cellStyle name="计算 2 2" xfId="125"/>
    <cellStyle name="计算 2 2 2" xfId="178"/>
    <cellStyle name="计算 2 3" xfId="231"/>
    <cellStyle name="检查单元格 2" xfId="126"/>
    <cellStyle name="检查单元格 2 2" xfId="127"/>
    <cellStyle name="检查单元格 2 2 2" xfId="229"/>
    <cellStyle name="检查单元格 2 3" xfId="230"/>
    <cellStyle name="解释性文本 2" xfId="128"/>
    <cellStyle name="解释性文本 2 2" xfId="129"/>
    <cellStyle name="解释性文本 2 2 2" xfId="227"/>
    <cellStyle name="解释性文本 2 3" xfId="228"/>
    <cellStyle name="警告文本 2" xfId="130"/>
    <cellStyle name="警告文本 2 2" xfId="131"/>
    <cellStyle name="警告文本 2 2 2" xfId="225"/>
    <cellStyle name="警告文本 2 3" xfId="226"/>
    <cellStyle name="链接单元格 2" xfId="132"/>
    <cellStyle name="链接单元格 2 2" xfId="133"/>
    <cellStyle name="链接单元格 2 2 2" xfId="223"/>
    <cellStyle name="链接单元格 2 3" xfId="224"/>
    <cellStyle name="千位分隔 2" xfId="1"/>
    <cellStyle name="千位分隔 2 2" xfId="134"/>
    <cellStyle name="千位分隔 2 2 2" xfId="135"/>
    <cellStyle name="千位分隔 2 2 2 2" xfId="136"/>
    <cellStyle name="千位分隔 2 2 2 2 2" xfId="219"/>
    <cellStyle name="千位分隔 2 2 2 3" xfId="220"/>
    <cellStyle name="千位分隔 2 2 3" xfId="137"/>
    <cellStyle name="千位分隔 2 2 3 2" xfId="218"/>
    <cellStyle name="千位分隔 2 2 4" xfId="221"/>
    <cellStyle name="千位分隔 2 3" xfId="138"/>
    <cellStyle name="千位分隔 2 3 2" xfId="139"/>
    <cellStyle name="千位分隔 2 3 2 2" xfId="216"/>
    <cellStyle name="千位分隔 2 3 3" xfId="217"/>
    <cellStyle name="千位分隔 2 4" xfId="140"/>
    <cellStyle name="千位分隔 2 4 2" xfId="215"/>
    <cellStyle name="千位分隔 2 5" xfId="141"/>
    <cellStyle name="千位分隔 2 5 2" xfId="214"/>
    <cellStyle name="千位分隔 2 6" xfId="142"/>
    <cellStyle name="千位分隔 2 6 2" xfId="213"/>
    <cellStyle name="千位分隔 2 7" xfId="222"/>
    <cellStyle name="千位分隔 3" xfId="143"/>
    <cellStyle name="千位分隔 3 2" xfId="144"/>
    <cellStyle name="千位分隔 3 2 2" xfId="145"/>
    <cellStyle name="千位分隔 3 2 2 2" xfId="210"/>
    <cellStyle name="千位分隔 3 2 3" xfId="211"/>
    <cellStyle name="千位分隔 3 3" xfId="6"/>
    <cellStyle name="千位分隔 3 3 2" xfId="209"/>
    <cellStyle name="千位分隔 3 4" xfId="147"/>
    <cellStyle name="千位分隔 3 4 2" xfId="208"/>
    <cellStyle name="千位分隔 3 5" xfId="148"/>
    <cellStyle name="千位分隔 3 5 2" xfId="207"/>
    <cellStyle name="千位分隔 3 6" xfId="212"/>
    <cellStyle name="千位分隔 4" xfId="149"/>
    <cellStyle name="千位分隔 4 2" xfId="5"/>
    <cellStyle name="千位分隔 4 2 2" xfId="205"/>
    <cellStyle name="千位分隔 4 3" xfId="151"/>
    <cellStyle name="千位分隔 4 3 2" xfId="204"/>
    <cellStyle name="千位分隔 4 4" xfId="152"/>
    <cellStyle name="千位分隔 4 4 2" xfId="203"/>
    <cellStyle name="千位分隔 4 5" xfId="206"/>
    <cellStyle name="千位分隔 5" xfId="153"/>
    <cellStyle name="千位分隔 5 2" xfId="154"/>
    <cellStyle name="千位分隔 5 2 2" xfId="201"/>
    <cellStyle name="千位分隔 5 3" xfId="202"/>
    <cellStyle name="千位分隔 6" xfId="155"/>
    <cellStyle name="千位分隔 6 2" xfId="200"/>
    <cellStyle name="千位分隔 6 3" xfId="365"/>
    <cellStyle name="千位分隔 7" xfId="366"/>
    <cellStyle name="千位分隔 8" xfId="367"/>
    <cellStyle name="千位分隔[0] 2" xfId="3"/>
    <cellStyle name="千位分隔[0] 2 2" xfId="157"/>
    <cellStyle name="千位分隔[0] 2 2 2" xfId="198"/>
    <cellStyle name="千位分隔[0] 2 3" xfId="156"/>
    <cellStyle name="千位分隔[0] 2 3 2" xfId="383"/>
    <cellStyle name="千位分隔[0] 3" xfId="158"/>
    <cellStyle name="千位分隔[0] 3 2" xfId="197"/>
    <cellStyle name="千位分隔[0] 4" xfId="159"/>
    <cellStyle name="千位分隔[0] 4 2" xfId="196"/>
    <cellStyle name="强调文字颜色 1 2" xfId="160"/>
    <cellStyle name="强调文字颜色 1 2 2" xfId="161"/>
    <cellStyle name="强调文字颜色 1 2 2 2" xfId="194"/>
    <cellStyle name="强调文字颜色 1 2 3" xfId="195"/>
    <cellStyle name="强调文字颜色 2 2" xfId="162"/>
    <cellStyle name="强调文字颜色 2 2 2" xfId="163"/>
    <cellStyle name="强调文字颜色 2 2 2 2" xfId="192"/>
    <cellStyle name="强调文字颜色 2 2 3" xfId="193"/>
    <cellStyle name="强调文字颜色 3 2" xfId="164"/>
    <cellStyle name="强调文字颜色 3 2 2" xfId="165"/>
    <cellStyle name="强调文字颜色 3 2 2 2" xfId="190"/>
    <cellStyle name="强调文字颜色 3 2 3" xfId="191"/>
    <cellStyle name="强调文字颜色 4 2" xfId="166"/>
    <cellStyle name="强调文字颜色 4 2 2" xfId="167"/>
    <cellStyle name="强调文字颜色 4 2 2 2" xfId="188"/>
    <cellStyle name="强调文字颜色 4 2 3" xfId="189"/>
    <cellStyle name="强调文字颜色 5 2" xfId="168"/>
    <cellStyle name="强调文字颜色 5 2 2" xfId="169"/>
    <cellStyle name="强调文字颜色 5 2 2 2" xfId="186"/>
    <cellStyle name="强调文字颜色 5 2 3" xfId="187"/>
    <cellStyle name="强调文字颜色 6 2" xfId="170"/>
    <cellStyle name="强调文字颜色 6 2 2" xfId="171"/>
    <cellStyle name="强调文字颜色 6 2 2 2" xfId="184"/>
    <cellStyle name="强调文字颜色 6 2 3" xfId="185"/>
    <cellStyle name="适中 2" xfId="172"/>
    <cellStyle name="适中 2 2" xfId="173"/>
    <cellStyle name="适中 2 2 2" xfId="182"/>
    <cellStyle name="适中 2 3" xfId="183"/>
    <cellStyle name="输出 2" xfId="174"/>
    <cellStyle name="输出 2 2" xfId="175"/>
    <cellStyle name="输出 2 2 2" xfId="7"/>
    <cellStyle name="输出 2 3" xfId="181"/>
    <cellStyle name="输入 2" xfId="176"/>
    <cellStyle name="输入 2 2" xfId="177"/>
    <cellStyle name="输入 2 2 2" xfId="119"/>
    <cellStyle name="输入 2 3" xfId="118"/>
    <cellStyle name="样式 1" xfId="2"/>
    <cellStyle name="注释 2" xfId="179"/>
    <cellStyle name="注释 2 2" xfId="180"/>
    <cellStyle name="注释 2 2 2" xfId="150"/>
    <cellStyle name="注释 2 2 3" xfId="378"/>
    <cellStyle name="注释 2 3" xfId="146"/>
    <cellStyle name="注释 2 4" xfId="37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showZeros="0" showOutlineSymbols="0" topLeftCell="B3329" zoomScaleNormal="32" zoomScaleSheetLayoutView="4" workbookViewId="0"/>
  </sheetViews>
  <sheetFormatPr defaultRowHeight="14.25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34"/>
  <sheetViews>
    <sheetView showZeros="0" tabSelected="1" topLeftCell="A405" workbookViewId="0">
      <selection activeCell="G430" sqref="G430"/>
    </sheetView>
  </sheetViews>
  <sheetFormatPr defaultRowHeight="14.25"/>
  <cols>
    <col min="1" max="1" width="47" style="11" customWidth="1"/>
    <col min="2" max="2" width="15.625" style="11" customWidth="1"/>
    <col min="3" max="3" width="15.875" style="24" hidden="1" customWidth="1"/>
    <col min="4" max="4" width="9" style="11" hidden="1" customWidth="1"/>
    <col min="5" max="5" width="9.5" style="11" hidden="1" customWidth="1"/>
    <col min="6" max="6" width="9.5" style="11" bestFit="1" customWidth="1"/>
    <col min="7" max="16384" width="9" style="11"/>
  </cols>
  <sheetData>
    <row r="1" spans="1:5" ht="18.75" customHeight="1">
      <c r="A1" s="30" t="s">
        <v>348</v>
      </c>
      <c r="B1" s="30"/>
    </row>
    <row r="2" spans="1:5" ht="14.25" customHeight="1">
      <c r="A2" s="28"/>
      <c r="B2" s="28"/>
      <c r="C2" s="28"/>
    </row>
    <row r="3" spans="1:5" ht="14.25" customHeight="1">
      <c r="A3" s="4"/>
      <c r="B3" s="25" t="s">
        <v>46</v>
      </c>
      <c r="C3" s="25" t="s">
        <v>46</v>
      </c>
    </row>
    <row r="4" spans="1:5" ht="15" customHeight="1">
      <c r="A4" s="29" t="s">
        <v>39</v>
      </c>
      <c r="B4" s="29"/>
      <c r="C4" s="29"/>
    </row>
    <row r="5" spans="1:5" s="19" customFormat="1" ht="15" customHeight="1">
      <c r="A5" s="18" t="s">
        <v>249</v>
      </c>
      <c r="B5" s="5" t="s">
        <v>250</v>
      </c>
      <c r="C5" s="5" t="s">
        <v>250</v>
      </c>
      <c r="D5" s="19" t="s">
        <v>329</v>
      </c>
    </row>
    <row r="6" spans="1:5" ht="15" customHeight="1">
      <c r="A6" s="13" t="s">
        <v>254</v>
      </c>
      <c r="B6" s="12">
        <f>SUM(B7,B13,B20,B29,B32,B37,B43,B45,B49,B52,B54,B57,B62,B70,B75,B80,B83,B87,B90,B96,B99,B103)</f>
        <v>52782</v>
      </c>
      <c r="C6" s="2">
        <v>50667</v>
      </c>
      <c r="E6" s="26">
        <f>C6+D6</f>
        <v>50667</v>
      </c>
    </row>
    <row r="7" spans="1:5" ht="15" customHeight="1">
      <c r="A7" s="13" t="s">
        <v>47</v>
      </c>
      <c r="B7" s="12">
        <f>SUM(B8:B12)</f>
        <v>985</v>
      </c>
      <c r="C7" s="2">
        <v>1110</v>
      </c>
      <c r="E7" s="26">
        <f t="shared" ref="E7:E115" si="0">C7+D7</f>
        <v>1110</v>
      </c>
    </row>
    <row r="8" spans="1:5" ht="15" customHeight="1">
      <c r="A8" s="13" t="s">
        <v>48</v>
      </c>
      <c r="B8" s="12">
        <v>495</v>
      </c>
      <c r="C8" s="2">
        <v>607</v>
      </c>
      <c r="E8" s="26">
        <f t="shared" si="0"/>
        <v>607</v>
      </c>
    </row>
    <row r="9" spans="1:5" ht="15" customHeight="1">
      <c r="A9" s="13" t="s">
        <v>49</v>
      </c>
      <c r="B9" s="12">
        <v>99</v>
      </c>
      <c r="C9" s="2">
        <v>112</v>
      </c>
      <c r="E9" s="26">
        <f t="shared" si="0"/>
        <v>112</v>
      </c>
    </row>
    <row r="10" spans="1:5" ht="15" customHeight="1">
      <c r="A10" s="13" t="s">
        <v>50</v>
      </c>
      <c r="B10" s="12">
        <v>36</v>
      </c>
      <c r="C10" s="2">
        <v>36</v>
      </c>
      <c r="E10" s="26">
        <f t="shared" si="0"/>
        <v>36</v>
      </c>
    </row>
    <row r="11" spans="1:5" ht="15" customHeight="1">
      <c r="A11" s="13" t="s">
        <v>51</v>
      </c>
      <c r="B11" s="12">
        <v>249</v>
      </c>
      <c r="C11" s="2">
        <v>249</v>
      </c>
      <c r="E11" s="26">
        <f t="shared" si="0"/>
        <v>249</v>
      </c>
    </row>
    <row r="12" spans="1:5" ht="15" customHeight="1">
      <c r="A12" s="13" t="s">
        <v>255</v>
      </c>
      <c r="B12" s="12">
        <v>106</v>
      </c>
      <c r="C12" s="2">
        <v>106</v>
      </c>
      <c r="E12" s="26">
        <f t="shared" si="0"/>
        <v>106</v>
      </c>
    </row>
    <row r="13" spans="1:5" ht="15" customHeight="1">
      <c r="A13" s="13" t="s">
        <v>52</v>
      </c>
      <c r="B13" s="12">
        <f>SUM(B14:B19)</f>
        <v>580</v>
      </c>
      <c r="C13" s="2">
        <v>579</v>
      </c>
      <c r="E13" s="26">
        <f t="shared" si="0"/>
        <v>579</v>
      </c>
    </row>
    <row r="14" spans="1:5" ht="15" customHeight="1">
      <c r="A14" s="13" t="s">
        <v>48</v>
      </c>
      <c r="B14" s="12">
        <v>352</v>
      </c>
      <c r="C14" s="2">
        <v>350</v>
      </c>
      <c r="E14" s="26">
        <f t="shared" si="0"/>
        <v>350</v>
      </c>
    </row>
    <row r="15" spans="1:5" ht="15" customHeight="1">
      <c r="A15" s="13" t="s">
        <v>49</v>
      </c>
      <c r="B15" s="12">
        <v>63</v>
      </c>
      <c r="C15" s="2">
        <v>63</v>
      </c>
      <c r="E15" s="26">
        <f t="shared" si="0"/>
        <v>63</v>
      </c>
    </row>
    <row r="16" spans="1:5" ht="15" customHeight="1">
      <c r="A16" s="13" t="s">
        <v>53</v>
      </c>
      <c r="B16" s="12">
        <v>60</v>
      </c>
      <c r="C16" s="2">
        <v>60</v>
      </c>
      <c r="E16" s="26">
        <f t="shared" si="0"/>
        <v>60</v>
      </c>
    </row>
    <row r="17" spans="1:5" ht="15" customHeight="1">
      <c r="A17" s="13" t="s">
        <v>54</v>
      </c>
      <c r="B17" s="12">
        <v>80</v>
      </c>
      <c r="C17" s="2">
        <v>80</v>
      </c>
      <c r="E17" s="26">
        <f t="shared" si="0"/>
        <v>80</v>
      </c>
    </row>
    <row r="18" spans="1:5" ht="15" customHeight="1">
      <c r="A18" s="13" t="s">
        <v>55</v>
      </c>
      <c r="B18" s="12">
        <v>20</v>
      </c>
      <c r="C18" s="2">
        <v>20</v>
      </c>
      <c r="E18" s="26">
        <f t="shared" si="0"/>
        <v>20</v>
      </c>
    </row>
    <row r="19" spans="1:5" ht="15" customHeight="1">
      <c r="A19" s="13" t="s">
        <v>56</v>
      </c>
      <c r="B19" s="12">
        <v>5</v>
      </c>
      <c r="C19" s="2">
        <v>6</v>
      </c>
      <c r="E19" s="26">
        <f t="shared" si="0"/>
        <v>6</v>
      </c>
    </row>
    <row r="20" spans="1:5" ht="15" customHeight="1">
      <c r="A20" s="13" t="s">
        <v>57</v>
      </c>
      <c r="B20" s="12">
        <f>SUM(B21:B28)</f>
        <v>21639</v>
      </c>
      <c r="C20" s="2">
        <v>22467</v>
      </c>
      <c r="E20" s="26">
        <f t="shared" si="0"/>
        <v>22467</v>
      </c>
    </row>
    <row r="21" spans="1:5" ht="15" customHeight="1">
      <c r="A21" s="13" t="s">
        <v>48</v>
      </c>
      <c r="B21" s="12">
        <v>16353</v>
      </c>
      <c r="C21" s="2">
        <v>17213</v>
      </c>
      <c r="E21" s="26">
        <f t="shared" si="0"/>
        <v>17213</v>
      </c>
    </row>
    <row r="22" spans="1:5" ht="15" customHeight="1">
      <c r="A22" s="13" t="s">
        <v>49</v>
      </c>
      <c r="B22" s="12">
        <v>2372</v>
      </c>
      <c r="C22" s="2">
        <v>2372</v>
      </c>
      <c r="E22" s="26">
        <f t="shared" si="0"/>
        <v>2372</v>
      </c>
    </row>
    <row r="23" spans="1:5" ht="15" customHeight="1">
      <c r="A23" s="13" t="s">
        <v>61</v>
      </c>
      <c r="B23" s="12">
        <v>20</v>
      </c>
      <c r="C23" s="2">
        <v>20</v>
      </c>
      <c r="E23" s="26">
        <f t="shared" si="0"/>
        <v>20</v>
      </c>
    </row>
    <row r="24" spans="1:5" ht="15" customHeight="1">
      <c r="A24" s="13" t="s">
        <v>62</v>
      </c>
      <c r="B24" s="12">
        <v>86</v>
      </c>
      <c r="C24" s="2">
        <v>86</v>
      </c>
      <c r="E24" s="26">
        <f t="shared" si="0"/>
        <v>86</v>
      </c>
    </row>
    <row r="25" spans="1:5" ht="15" customHeight="1">
      <c r="A25" s="13" t="s">
        <v>58</v>
      </c>
      <c r="B25" s="12">
        <v>34</v>
      </c>
      <c r="C25" s="2">
        <v>34</v>
      </c>
      <c r="E25" s="26">
        <f t="shared" si="0"/>
        <v>34</v>
      </c>
    </row>
    <row r="26" spans="1:5" ht="15" customHeight="1">
      <c r="A26" s="13" t="s">
        <v>59</v>
      </c>
      <c r="B26" s="12">
        <f>617+30</f>
        <v>647</v>
      </c>
      <c r="C26" s="2">
        <v>617</v>
      </c>
      <c r="E26" s="26">
        <f t="shared" si="0"/>
        <v>617</v>
      </c>
    </row>
    <row r="27" spans="1:5" ht="15" customHeight="1">
      <c r="A27" s="13" t="s">
        <v>60</v>
      </c>
      <c r="B27" s="12">
        <v>1475</v>
      </c>
      <c r="C27" s="2">
        <v>1473</v>
      </c>
      <c r="E27" s="26">
        <f t="shared" si="0"/>
        <v>1473</v>
      </c>
    </row>
    <row r="28" spans="1:5" ht="15" customHeight="1">
      <c r="A28" s="13" t="s">
        <v>63</v>
      </c>
      <c r="B28" s="12">
        <v>652</v>
      </c>
      <c r="C28" s="2">
        <v>652</v>
      </c>
      <c r="E28" s="26">
        <f t="shared" si="0"/>
        <v>652</v>
      </c>
    </row>
    <row r="29" spans="1:5" ht="15" customHeight="1">
      <c r="A29" s="13" t="s">
        <v>64</v>
      </c>
      <c r="B29" s="12">
        <f>SUM(B30:B31)</f>
        <v>356</v>
      </c>
      <c r="C29" s="2">
        <v>439</v>
      </c>
      <c r="E29" s="26">
        <f t="shared" si="0"/>
        <v>439</v>
      </c>
    </row>
    <row r="30" spans="1:5" ht="15" customHeight="1">
      <c r="A30" s="13" t="s">
        <v>48</v>
      </c>
      <c r="B30" s="12">
        <v>254</v>
      </c>
      <c r="C30" s="2"/>
      <c r="E30" s="26"/>
    </row>
    <row r="31" spans="1:5" ht="15" customHeight="1">
      <c r="A31" s="13" t="s">
        <v>49</v>
      </c>
      <c r="B31" s="12">
        <v>102</v>
      </c>
      <c r="C31" s="2"/>
      <c r="E31" s="26"/>
    </row>
    <row r="32" spans="1:5" ht="15" customHeight="1">
      <c r="A32" s="13" t="s">
        <v>65</v>
      </c>
      <c r="B32" s="12">
        <f>SUM(B33:B36)</f>
        <v>270</v>
      </c>
      <c r="C32" s="2"/>
      <c r="E32" s="26"/>
    </row>
    <row r="33" spans="1:5" ht="15" customHeight="1">
      <c r="A33" s="13" t="s">
        <v>48</v>
      </c>
      <c r="B33" s="12">
        <v>78</v>
      </c>
      <c r="C33" s="2"/>
      <c r="E33" s="26"/>
    </row>
    <row r="34" spans="1:5" ht="15" customHeight="1">
      <c r="A34" s="13" t="s">
        <v>49</v>
      </c>
      <c r="B34" s="12">
        <v>46</v>
      </c>
      <c r="C34" s="2"/>
      <c r="E34" s="26"/>
    </row>
    <row r="35" spans="1:5" ht="15" customHeight="1">
      <c r="A35" s="13" t="s">
        <v>66</v>
      </c>
      <c r="B35" s="12">
        <v>112</v>
      </c>
      <c r="C35" s="2"/>
      <c r="E35" s="26"/>
    </row>
    <row r="36" spans="1:5" ht="15" customHeight="1">
      <c r="A36" s="13" t="s">
        <v>67</v>
      </c>
      <c r="B36" s="12">
        <v>34</v>
      </c>
      <c r="C36" s="2"/>
      <c r="E36" s="26"/>
    </row>
    <row r="37" spans="1:5" ht="15" customHeight="1">
      <c r="A37" s="13" t="s">
        <v>68</v>
      </c>
      <c r="B37" s="12">
        <f>SUM(B38:B42)</f>
        <v>2430</v>
      </c>
      <c r="C37" s="2"/>
      <c r="E37" s="26"/>
    </row>
    <row r="38" spans="1:5" ht="15" customHeight="1">
      <c r="A38" s="13" t="s">
        <v>48</v>
      </c>
      <c r="B38" s="12">
        <v>663</v>
      </c>
      <c r="C38" s="2"/>
      <c r="E38" s="26"/>
    </row>
    <row r="39" spans="1:5" ht="15" customHeight="1">
      <c r="A39" s="13" t="s">
        <v>69</v>
      </c>
      <c r="B39" s="12">
        <v>20</v>
      </c>
      <c r="C39" s="2"/>
      <c r="E39" s="26"/>
    </row>
    <row r="40" spans="1:5" ht="15" customHeight="1">
      <c r="A40" s="13" t="s">
        <v>70</v>
      </c>
      <c r="B40" s="12">
        <v>391</v>
      </c>
      <c r="C40" s="2"/>
      <c r="E40" s="26"/>
    </row>
    <row r="41" spans="1:5" ht="15" customHeight="1">
      <c r="A41" s="13" t="s">
        <v>71</v>
      </c>
      <c r="B41" s="12">
        <v>37</v>
      </c>
      <c r="C41" s="2"/>
      <c r="E41" s="26"/>
    </row>
    <row r="42" spans="1:5" ht="15" customHeight="1">
      <c r="A42" s="13" t="s">
        <v>72</v>
      </c>
      <c r="B42" s="12">
        <v>1319</v>
      </c>
      <c r="C42" s="2"/>
      <c r="E42" s="26"/>
    </row>
    <row r="43" spans="1:5" ht="15" customHeight="1">
      <c r="A43" s="13" t="s">
        <v>73</v>
      </c>
      <c r="B43" s="12">
        <f>SUM(B44)</f>
        <v>8953</v>
      </c>
      <c r="C43" s="2"/>
      <c r="E43" s="26"/>
    </row>
    <row r="44" spans="1:5" ht="15" customHeight="1">
      <c r="A44" s="13" t="s">
        <v>74</v>
      </c>
      <c r="B44" s="12">
        <v>8953</v>
      </c>
      <c r="C44" s="2"/>
      <c r="E44" s="26"/>
    </row>
    <row r="45" spans="1:5" ht="15" customHeight="1">
      <c r="A45" s="13" t="s">
        <v>75</v>
      </c>
      <c r="B45" s="12">
        <f>SUM(B46:B48)</f>
        <v>290</v>
      </c>
      <c r="C45" s="2"/>
      <c r="E45" s="26"/>
    </row>
    <row r="46" spans="1:5" ht="15" customHeight="1">
      <c r="A46" s="13" t="s">
        <v>48</v>
      </c>
      <c r="B46" s="12">
        <v>197</v>
      </c>
      <c r="C46" s="2"/>
      <c r="E46" s="26"/>
    </row>
    <row r="47" spans="1:5" ht="15" customHeight="1">
      <c r="A47" s="13" t="s">
        <v>49</v>
      </c>
      <c r="B47" s="12">
        <v>88</v>
      </c>
      <c r="C47" s="2"/>
      <c r="E47" s="26"/>
    </row>
    <row r="48" spans="1:5" ht="15" customHeight="1">
      <c r="A48" s="13" t="s">
        <v>256</v>
      </c>
      <c r="B48" s="12">
        <v>5</v>
      </c>
      <c r="C48" s="2"/>
      <c r="E48" s="26"/>
    </row>
    <row r="49" spans="1:5" ht="15" customHeight="1">
      <c r="A49" s="13" t="s">
        <v>76</v>
      </c>
      <c r="B49" s="12">
        <f>SUM(B50:B51)</f>
        <v>70</v>
      </c>
      <c r="C49" s="2"/>
      <c r="E49" s="26"/>
    </row>
    <row r="50" spans="1:5" ht="15" customHeight="1">
      <c r="A50" s="13" t="s">
        <v>347</v>
      </c>
      <c r="B50" s="12">
        <v>60</v>
      </c>
      <c r="C50" s="2"/>
      <c r="E50" s="26"/>
    </row>
    <row r="51" spans="1:5" ht="15" customHeight="1">
      <c r="A51" s="13" t="s">
        <v>77</v>
      </c>
      <c r="B51" s="12">
        <v>10</v>
      </c>
      <c r="C51" s="2"/>
      <c r="E51" s="26"/>
    </row>
    <row r="52" spans="1:5" ht="15" customHeight="1">
      <c r="A52" s="13" t="s">
        <v>323</v>
      </c>
      <c r="B52" s="12">
        <f>SUM(B53)</f>
        <v>1600</v>
      </c>
      <c r="C52" s="2"/>
      <c r="E52" s="26"/>
    </row>
    <row r="53" spans="1:5" ht="15" customHeight="1">
      <c r="A53" s="13" t="s">
        <v>324</v>
      </c>
      <c r="B53" s="12">
        <v>1600</v>
      </c>
      <c r="C53" s="2"/>
      <c r="E53" s="26"/>
    </row>
    <row r="54" spans="1:5" ht="15" customHeight="1">
      <c r="A54" s="13" t="s">
        <v>78</v>
      </c>
      <c r="B54" s="12">
        <f>SUM(B55:B56)</f>
        <v>653</v>
      </c>
      <c r="C54" s="2"/>
      <c r="E54" s="26"/>
    </row>
    <row r="55" spans="1:5" ht="15" customHeight="1">
      <c r="A55" s="13" t="s">
        <v>48</v>
      </c>
      <c r="B55" s="12">
        <v>570</v>
      </c>
      <c r="C55" s="2"/>
      <c r="E55" s="26"/>
    </row>
    <row r="56" spans="1:5" ht="15" customHeight="1">
      <c r="A56" s="13" t="s">
        <v>79</v>
      </c>
      <c r="B56" s="12">
        <f>3+80</f>
        <v>83</v>
      </c>
      <c r="C56" s="2"/>
      <c r="E56" s="26"/>
    </row>
    <row r="57" spans="1:5" ht="15" customHeight="1">
      <c r="A57" s="13" t="s">
        <v>80</v>
      </c>
      <c r="B57" s="12">
        <f>SUM(B58:B61)</f>
        <v>3787</v>
      </c>
      <c r="C57" s="2"/>
      <c r="E57" s="26"/>
    </row>
    <row r="58" spans="1:5" ht="15" customHeight="1">
      <c r="A58" s="13" t="s">
        <v>48</v>
      </c>
      <c r="B58" s="12">
        <v>509</v>
      </c>
      <c r="C58" s="2"/>
      <c r="E58" s="26"/>
    </row>
    <row r="59" spans="1:5" ht="15" customHeight="1">
      <c r="A59" s="13" t="s">
        <v>49</v>
      </c>
      <c r="B59" s="12">
        <v>2456</v>
      </c>
      <c r="C59" s="2"/>
      <c r="E59" s="26"/>
    </row>
    <row r="60" spans="1:5" ht="15" customHeight="1">
      <c r="A60" s="13" t="s">
        <v>82</v>
      </c>
      <c r="B60" s="12">
        <v>126</v>
      </c>
      <c r="C60" s="2"/>
      <c r="E60" s="26"/>
    </row>
    <row r="61" spans="1:5" ht="15" customHeight="1">
      <c r="A61" s="13" t="s">
        <v>81</v>
      </c>
      <c r="B61" s="12">
        <v>696</v>
      </c>
      <c r="C61" s="2"/>
      <c r="E61" s="26"/>
    </row>
    <row r="62" spans="1:5" ht="15" customHeight="1">
      <c r="A62" s="13" t="s">
        <v>83</v>
      </c>
      <c r="B62" s="12">
        <f>SUM(B63:B69)</f>
        <v>2570</v>
      </c>
      <c r="C62" s="2"/>
      <c r="E62" s="26"/>
    </row>
    <row r="63" spans="1:5" ht="15" customHeight="1">
      <c r="A63" s="13" t="s">
        <v>48</v>
      </c>
      <c r="B63" s="12">
        <v>2269</v>
      </c>
      <c r="C63" s="2"/>
      <c r="E63" s="26"/>
    </row>
    <row r="64" spans="1:5" ht="15" customHeight="1">
      <c r="A64" s="13" t="s">
        <v>49</v>
      </c>
      <c r="B64" s="12">
        <v>95</v>
      </c>
      <c r="C64" s="2"/>
      <c r="E64" s="26"/>
    </row>
    <row r="65" spans="1:5" ht="15" customHeight="1">
      <c r="A65" s="13" t="s">
        <v>84</v>
      </c>
      <c r="B65" s="12">
        <v>83</v>
      </c>
      <c r="C65" s="2"/>
      <c r="E65" s="26"/>
    </row>
    <row r="66" spans="1:5" ht="15" customHeight="1">
      <c r="A66" s="13" t="s">
        <v>85</v>
      </c>
      <c r="B66" s="12">
        <v>59</v>
      </c>
      <c r="C66" s="2"/>
      <c r="E66" s="26"/>
    </row>
    <row r="67" spans="1:5" ht="15" customHeight="1">
      <c r="A67" s="13" t="s">
        <v>257</v>
      </c>
      <c r="B67" s="12">
        <v>24</v>
      </c>
      <c r="C67" s="2"/>
      <c r="E67" s="26"/>
    </row>
    <row r="68" spans="1:5" ht="15" customHeight="1">
      <c r="A68" s="13" t="s">
        <v>71</v>
      </c>
      <c r="B68" s="12">
        <v>30</v>
      </c>
      <c r="C68" s="2"/>
      <c r="E68" s="26"/>
    </row>
    <row r="69" spans="1:5" ht="15" customHeight="1">
      <c r="A69" s="13" t="s">
        <v>258</v>
      </c>
      <c r="B69" s="12">
        <v>10</v>
      </c>
      <c r="C69" s="2"/>
      <c r="E69" s="26"/>
    </row>
    <row r="70" spans="1:5" ht="15" customHeight="1">
      <c r="A70" s="13" t="s">
        <v>86</v>
      </c>
      <c r="B70" s="12">
        <f>SUM(B71:B74)</f>
        <v>247</v>
      </c>
      <c r="C70" s="2"/>
      <c r="E70" s="26"/>
    </row>
    <row r="71" spans="1:5" ht="15" customHeight="1">
      <c r="A71" s="13" t="s">
        <v>48</v>
      </c>
      <c r="B71" s="12">
        <v>119</v>
      </c>
      <c r="C71" s="2"/>
      <c r="E71" s="26"/>
    </row>
    <row r="72" spans="1:5" ht="15" customHeight="1">
      <c r="A72" s="13" t="s">
        <v>49</v>
      </c>
      <c r="B72" s="12">
        <v>40</v>
      </c>
      <c r="C72" s="2"/>
      <c r="E72" s="26"/>
    </row>
    <row r="73" spans="1:5" ht="15" customHeight="1">
      <c r="A73" s="13" t="s">
        <v>87</v>
      </c>
      <c r="B73" s="12">
        <v>3</v>
      </c>
      <c r="C73" s="2"/>
      <c r="E73" s="26"/>
    </row>
    <row r="74" spans="1:5" ht="15" customHeight="1">
      <c r="A74" s="13" t="s">
        <v>88</v>
      </c>
      <c r="B74" s="12">
        <v>85</v>
      </c>
      <c r="C74" s="2"/>
      <c r="E74" s="26"/>
    </row>
    <row r="75" spans="1:5" ht="15" customHeight="1">
      <c r="A75" s="13" t="s">
        <v>89</v>
      </c>
      <c r="B75" s="12">
        <f>SUM(B76:B79)</f>
        <v>181</v>
      </c>
      <c r="C75" s="2">
        <v>253</v>
      </c>
      <c r="E75" s="26">
        <f t="shared" si="0"/>
        <v>253</v>
      </c>
    </row>
    <row r="76" spans="1:5" ht="15" customHeight="1">
      <c r="A76" s="13" t="s">
        <v>48</v>
      </c>
      <c r="B76" s="12">
        <v>15</v>
      </c>
      <c r="C76" s="2">
        <v>186</v>
      </c>
      <c r="E76" s="26">
        <f t="shared" si="0"/>
        <v>186</v>
      </c>
    </row>
    <row r="77" spans="1:5" ht="15" customHeight="1">
      <c r="A77" s="13" t="s">
        <v>49</v>
      </c>
      <c r="B77" s="12">
        <v>119</v>
      </c>
      <c r="C77" s="2">
        <v>268</v>
      </c>
      <c r="E77" s="26">
        <f t="shared" si="0"/>
        <v>268</v>
      </c>
    </row>
    <row r="78" spans="1:5" ht="15" customHeight="1">
      <c r="A78" s="13" t="s">
        <v>90</v>
      </c>
      <c r="B78" s="12">
        <v>31</v>
      </c>
      <c r="C78" s="2">
        <v>76</v>
      </c>
      <c r="E78" s="26">
        <f t="shared" si="0"/>
        <v>76</v>
      </c>
    </row>
    <row r="79" spans="1:5" ht="15" customHeight="1">
      <c r="A79" s="13" t="s">
        <v>91</v>
      </c>
      <c r="B79" s="12">
        <v>16</v>
      </c>
      <c r="C79" s="2">
        <v>46</v>
      </c>
      <c r="E79" s="26">
        <f t="shared" si="0"/>
        <v>46</v>
      </c>
    </row>
    <row r="80" spans="1:5" ht="15" customHeight="1">
      <c r="A80" s="13" t="s">
        <v>92</v>
      </c>
      <c r="B80" s="12">
        <f>SUM(B81:B82)</f>
        <v>366</v>
      </c>
      <c r="C80" s="2">
        <v>112</v>
      </c>
      <c r="E80" s="26">
        <f t="shared" si="0"/>
        <v>112</v>
      </c>
    </row>
    <row r="81" spans="1:5" ht="15" customHeight="1">
      <c r="A81" s="13" t="s">
        <v>48</v>
      </c>
      <c r="B81" s="12">
        <v>90</v>
      </c>
      <c r="C81" s="2">
        <v>34</v>
      </c>
      <c r="E81" s="26">
        <f t="shared" si="0"/>
        <v>34</v>
      </c>
    </row>
    <row r="82" spans="1:5" ht="15" customHeight="1">
      <c r="A82" s="13" t="s">
        <v>49</v>
      </c>
      <c r="B82" s="12">
        <f>26+200+50</f>
        <v>276</v>
      </c>
      <c r="C82" s="2">
        <v>2450</v>
      </c>
      <c r="E82" s="26">
        <f t="shared" si="0"/>
        <v>2450</v>
      </c>
    </row>
    <row r="83" spans="1:5" ht="15" customHeight="1">
      <c r="A83" s="13" t="s">
        <v>93</v>
      </c>
      <c r="B83" s="12">
        <f>SUM(B84:B86)</f>
        <v>1903</v>
      </c>
      <c r="C83" s="2">
        <v>663</v>
      </c>
      <c r="E83" s="26">
        <f t="shared" si="0"/>
        <v>663</v>
      </c>
    </row>
    <row r="84" spans="1:5" ht="15" customHeight="1">
      <c r="A84" s="13" t="s">
        <v>48</v>
      </c>
      <c r="B84" s="12">
        <v>210</v>
      </c>
      <c r="C84" s="2">
        <v>20</v>
      </c>
      <c r="E84" s="26">
        <f t="shared" si="0"/>
        <v>20</v>
      </c>
    </row>
    <row r="85" spans="1:5" ht="15" customHeight="1">
      <c r="A85" s="13" t="s">
        <v>49</v>
      </c>
      <c r="B85" s="12">
        <v>1288</v>
      </c>
      <c r="C85" s="2">
        <v>411</v>
      </c>
      <c r="E85" s="26">
        <f t="shared" si="0"/>
        <v>411</v>
      </c>
    </row>
    <row r="86" spans="1:5" ht="15" customHeight="1">
      <c r="A86" s="13" t="s">
        <v>94</v>
      </c>
      <c r="B86" s="12">
        <v>405</v>
      </c>
      <c r="C86" s="2">
        <v>37</v>
      </c>
      <c r="E86" s="26">
        <f t="shared" si="0"/>
        <v>37</v>
      </c>
    </row>
    <row r="87" spans="1:5" ht="15" customHeight="1">
      <c r="A87" s="13" t="s">
        <v>95</v>
      </c>
      <c r="B87" s="12">
        <f>SUM(B88:B89)</f>
        <v>2821</v>
      </c>
      <c r="C87" s="2">
        <v>1319</v>
      </c>
      <c r="E87" s="26">
        <f t="shared" si="0"/>
        <v>1319</v>
      </c>
    </row>
    <row r="88" spans="1:5" ht="15" customHeight="1">
      <c r="A88" s="13" t="s">
        <v>48</v>
      </c>
      <c r="B88" s="12">
        <v>1311</v>
      </c>
      <c r="C88" s="2">
        <v>8953</v>
      </c>
      <c r="E88" s="26">
        <f t="shared" si="0"/>
        <v>8953</v>
      </c>
    </row>
    <row r="89" spans="1:5" ht="15" customHeight="1">
      <c r="A89" s="13" t="s">
        <v>49</v>
      </c>
      <c r="B89" s="12">
        <f>1420+90</f>
        <v>1510</v>
      </c>
      <c r="C89" s="2">
        <v>8953</v>
      </c>
      <c r="E89" s="26">
        <f t="shared" si="0"/>
        <v>8953</v>
      </c>
    </row>
    <row r="90" spans="1:5" ht="15" customHeight="1">
      <c r="A90" s="13" t="s">
        <v>96</v>
      </c>
      <c r="B90" s="12">
        <f>SUM(B91:B95)</f>
        <v>2121</v>
      </c>
      <c r="C90" s="2">
        <v>290</v>
      </c>
      <c r="E90" s="26">
        <f t="shared" si="0"/>
        <v>290</v>
      </c>
    </row>
    <row r="91" spans="1:5" ht="15" customHeight="1">
      <c r="A91" s="13" t="s">
        <v>48</v>
      </c>
      <c r="B91" s="12">
        <v>863</v>
      </c>
      <c r="C91" s="2">
        <v>197</v>
      </c>
      <c r="E91" s="26">
        <f t="shared" si="0"/>
        <v>197</v>
      </c>
    </row>
    <row r="92" spans="1:5" ht="15" customHeight="1">
      <c r="A92" s="13" t="s">
        <v>49</v>
      </c>
      <c r="B92" s="12">
        <v>456</v>
      </c>
      <c r="C92" s="2">
        <v>88</v>
      </c>
      <c r="E92" s="26">
        <f t="shared" si="0"/>
        <v>88</v>
      </c>
    </row>
    <row r="93" spans="1:5" ht="15" customHeight="1">
      <c r="A93" s="13" t="s">
        <v>61</v>
      </c>
      <c r="B93" s="12">
        <f>294+21-21</f>
        <v>294</v>
      </c>
      <c r="C93" s="2">
        <v>5</v>
      </c>
      <c r="E93" s="26">
        <f t="shared" si="0"/>
        <v>5</v>
      </c>
    </row>
    <row r="94" spans="1:5" ht="15" customHeight="1">
      <c r="A94" s="13" t="s">
        <v>60</v>
      </c>
      <c r="B94" s="12">
        <v>44</v>
      </c>
      <c r="C94" s="2">
        <v>10</v>
      </c>
      <c r="E94" s="26">
        <f t="shared" si="0"/>
        <v>10</v>
      </c>
    </row>
    <row r="95" spans="1:5" ht="15" customHeight="1">
      <c r="A95" s="13" t="s">
        <v>97</v>
      </c>
      <c r="B95" s="12">
        <v>464</v>
      </c>
      <c r="C95" s="2">
        <v>10</v>
      </c>
      <c r="E95" s="26">
        <f t="shared" si="0"/>
        <v>10</v>
      </c>
    </row>
    <row r="96" spans="1:5" ht="15" customHeight="1">
      <c r="A96" s="13" t="s">
        <v>98</v>
      </c>
      <c r="B96" s="12">
        <f>SUM(B97:B98)</f>
        <v>166</v>
      </c>
      <c r="C96" s="2">
        <v>573</v>
      </c>
      <c r="E96" s="26">
        <f t="shared" si="0"/>
        <v>573</v>
      </c>
    </row>
    <row r="97" spans="1:5" ht="15" customHeight="1">
      <c r="A97" s="13" t="s">
        <v>48</v>
      </c>
      <c r="B97" s="12">
        <v>113</v>
      </c>
      <c r="C97" s="2">
        <v>570</v>
      </c>
      <c r="E97" s="26">
        <f t="shared" si="0"/>
        <v>570</v>
      </c>
    </row>
    <row r="98" spans="1:5" ht="15" customHeight="1">
      <c r="A98" s="13" t="s">
        <v>49</v>
      </c>
      <c r="B98" s="12">
        <v>53</v>
      </c>
      <c r="C98" s="2">
        <v>3</v>
      </c>
      <c r="E98" s="26">
        <f t="shared" si="0"/>
        <v>3</v>
      </c>
    </row>
    <row r="99" spans="1:5" ht="15" customHeight="1">
      <c r="A99" s="13" t="s">
        <v>99</v>
      </c>
      <c r="B99" s="12">
        <f>SUM(B100:B102)</f>
        <v>154</v>
      </c>
      <c r="C99" s="2">
        <v>3465</v>
      </c>
      <c r="E99" s="26">
        <f t="shared" si="0"/>
        <v>3465</v>
      </c>
    </row>
    <row r="100" spans="1:5" ht="15" customHeight="1">
      <c r="A100" s="13" t="s">
        <v>48</v>
      </c>
      <c r="B100" s="12">
        <v>15</v>
      </c>
      <c r="C100" s="2">
        <v>479</v>
      </c>
      <c r="E100" s="26">
        <f t="shared" si="0"/>
        <v>479</v>
      </c>
    </row>
    <row r="101" spans="1:5" ht="15" customHeight="1">
      <c r="A101" s="13" t="s">
        <v>49</v>
      </c>
      <c r="B101" s="12">
        <v>4</v>
      </c>
      <c r="C101" s="2">
        <v>2836</v>
      </c>
      <c r="E101" s="26">
        <f t="shared" si="0"/>
        <v>2836</v>
      </c>
    </row>
    <row r="102" spans="1:5" ht="15" customHeight="1">
      <c r="A102" s="13" t="s">
        <v>100</v>
      </c>
      <c r="B102" s="12">
        <v>135</v>
      </c>
      <c r="C102" s="2">
        <v>100</v>
      </c>
      <c r="E102" s="26">
        <f t="shared" si="0"/>
        <v>100</v>
      </c>
    </row>
    <row r="103" spans="1:5" ht="15" customHeight="1">
      <c r="A103" s="13" t="s">
        <v>101</v>
      </c>
      <c r="B103" s="12">
        <f>SUM(B104)</f>
        <v>640</v>
      </c>
      <c r="C103" s="2">
        <v>50</v>
      </c>
      <c r="E103" s="26">
        <f t="shared" si="0"/>
        <v>50</v>
      </c>
    </row>
    <row r="104" spans="1:5" ht="15" customHeight="1">
      <c r="A104" s="13" t="s">
        <v>102</v>
      </c>
      <c r="B104" s="12">
        <v>640</v>
      </c>
      <c r="C104" s="2">
        <v>2713</v>
      </c>
      <c r="E104" s="26">
        <f t="shared" si="0"/>
        <v>2713</v>
      </c>
    </row>
    <row r="105" spans="1:5" ht="15" customHeight="1">
      <c r="A105" s="13" t="s">
        <v>259</v>
      </c>
      <c r="B105" s="12">
        <f>SUM(B106,B108)</f>
        <v>496</v>
      </c>
      <c r="C105" s="2">
        <v>2269</v>
      </c>
      <c r="E105" s="26">
        <f t="shared" si="0"/>
        <v>2269</v>
      </c>
    </row>
    <row r="106" spans="1:5" ht="15" customHeight="1">
      <c r="A106" s="13" t="s">
        <v>251</v>
      </c>
      <c r="B106" s="12">
        <f>SUM(B107)</f>
        <v>442</v>
      </c>
      <c r="C106" s="2">
        <v>102</v>
      </c>
      <c r="E106" s="26">
        <f t="shared" si="0"/>
        <v>102</v>
      </c>
    </row>
    <row r="107" spans="1:5" ht="15" customHeight="1">
      <c r="A107" s="13" t="s">
        <v>103</v>
      </c>
      <c r="B107" s="12">
        <v>442</v>
      </c>
      <c r="C107" s="2">
        <v>91</v>
      </c>
      <c r="E107" s="26">
        <f t="shared" si="0"/>
        <v>91</v>
      </c>
    </row>
    <row r="108" spans="1:5" ht="15" customHeight="1">
      <c r="A108" s="13" t="s">
        <v>104</v>
      </c>
      <c r="B108" s="12">
        <f>SUM(B109)</f>
        <v>54</v>
      </c>
      <c r="C108" s="2">
        <v>69</v>
      </c>
      <c r="E108" s="26">
        <f t="shared" si="0"/>
        <v>69</v>
      </c>
    </row>
    <row r="109" spans="1:5" ht="15" customHeight="1">
      <c r="A109" s="13" t="s">
        <v>105</v>
      </c>
      <c r="B109" s="12">
        <v>54</v>
      </c>
      <c r="C109" s="2">
        <v>28</v>
      </c>
      <c r="E109" s="26">
        <f t="shared" si="0"/>
        <v>28</v>
      </c>
    </row>
    <row r="110" spans="1:5" ht="15" customHeight="1">
      <c r="A110" s="13" t="s">
        <v>260</v>
      </c>
      <c r="B110" s="12">
        <f>SUM(B111,B113,B120,B122,B125,B132,B134)</f>
        <v>27381</v>
      </c>
      <c r="C110" s="2">
        <v>44</v>
      </c>
      <c r="E110" s="26">
        <f t="shared" si="0"/>
        <v>44</v>
      </c>
    </row>
    <row r="111" spans="1:5" ht="15" customHeight="1">
      <c r="A111" s="13" t="s">
        <v>106</v>
      </c>
      <c r="B111" s="12">
        <f>SUM(B112)</f>
        <v>589</v>
      </c>
      <c r="C111" s="2">
        <v>110</v>
      </c>
      <c r="E111" s="26">
        <f t="shared" si="0"/>
        <v>110</v>
      </c>
    </row>
    <row r="112" spans="1:5" ht="15" customHeight="1">
      <c r="A112" s="13" t="s">
        <v>107</v>
      </c>
      <c r="B112" s="12">
        <v>589</v>
      </c>
      <c r="C112" s="2">
        <v>244</v>
      </c>
      <c r="E112" s="26">
        <f t="shared" si="0"/>
        <v>244</v>
      </c>
    </row>
    <row r="113" spans="1:5" ht="15" customHeight="1">
      <c r="A113" s="13" t="s">
        <v>108</v>
      </c>
      <c r="B113" s="12">
        <f>SUM(B114:B119)</f>
        <v>24114</v>
      </c>
      <c r="C113" s="2">
        <v>116</v>
      </c>
      <c r="E113" s="26">
        <f t="shared" si="0"/>
        <v>116</v>
      </c>
    </row>
    <row r="114" spans="1:5" ht="15" customHeight="1">
      <c r="A114" s="13" t="s">
        <v>48</v>
      </c>
      <c r="B114" s="12">
        <v>19142</v>
      </c>
      <c r="C114" s="2">
        <v>40</v>
      </c>
      <c r="E114" s="26">
        <f t="shared" si="0"/>
        <v>40</v>
      </c>
    </row>
    <row r="115" spans="1:5" ht="15" customHeight="1">
      <c r="A115" s="13" t="s">
        <v>49</v>
      </c>
      <c r="B115" s="12">
        <v>4418</v>
      </c>
      <c r="C115" s="2">
        <v>3</v>
      </c>
      <c r="E115" s="26">
        <f t="shared" si="0"/>
        <v>3</v>
      </c>
    </row>
    <row r="116" spans="1:5" ht="15" customHeight="1">
      <c r="A116" s="13" t="s">
        <v>261</v>
      </c>
      <c r="B116" s="12">
        <v>210</v>
      </c>
      <c r="C116" s="2">
        <v>85</v>
      </c>
      <c r="E116" s="26">
        <f t="shared" ref="E116:E179" si="1">C116+D116</f>
        <v>85</v>
      </c>
    </row>
    <row r="117" spans="1:5" ht="15" customHeight="1">
      <c r="A117" s="13" t="s">
        <v>262</v>
      </c>
      <c r="B117" s="12">
        <v>10</v>
      </c>
      <c r="C117" s="2">
        <v>235</v>
      </c>
      <c r="E117" s="26">
        <f t="shared" si="1"/>
        <v>235</v>
      </c>
    </row>
    <row r="118" spans="1:5" ht="15" customHeight="1">
      <c r="A118" s="13" t="s">
        <v>263</v>
      </c>
      <c r="B118" s="12">
        <v>2</v>
      </c>
      <c r="C118" s="2">
        <v>13</v>
      </c>
      <c r="E118" s="26">
        <f t="shared" si="1"/>
        <v>13</v>
      </c>
    </row>
    <row r="119" spans="1:5" ht="15" customHeight="1">
      <c r="A119" s="13" t="s">
        <v>264</v>
      </c>
      <c r="B119" s="12">
        <v>332</v>
      </c>
      <c r="C119" s="2">
        <v>175</v>
      </c>
      <c r="E119" s="26">
        <f t="shared" si="1"/>
        <v>175</v>
      </c>
    </row>
    <row r="120" spans="1:5" ht="15" customHeight="1">
      <c r="A120" s="13" t="s">
        <v>265</v>
      </c>
      <c r="B120" s="12">
        <f>SUM(B121)</f>
        <v>523</v>
      </c>
      <c r="C120" s="2">
        <v>31</v>
      </c>
      <c r="E120" s="26">
        <f t="shared" si="1"/>
        <v>31</v>
      </c>
    </row>
    <row r="121" spans="1:5" ht="15" customHeight="1">
      <c r="A121" s="13" t="s">
        <v>49</v>
      </c>
      <c r="B121" s="12">
        <v>523</v>
      </c>
      <c r="C121" s="2">
        <v>16</v>
      </c>
      <c r="E121" s="26">
        <f t="shared" si="1"/>
        <v>16</v>
      </c>
    </row>
    <row r="122" spans="1:5" ht="15" customHeight="1">
      <c r="A122" s="13" t="s">
        <v>109</v>
      </c>
      <c r="B122" s="12">
        <f>SUM(B123:B124)</f>
        <v>944</v>
      </c>
      <c r="C122" s="2">
        <v>109</v>
      </c>
      <c r="E122" s="26">
        <f t="shared" si="1"/>
        <v>109</v>
      </c>
    </row>
    <row r="123" spans="1:5" ht="15" customHeight="1">
      <c r="A123" s="13" t="s">
        <v>48</v>
      </c>
      <c r="B123" s="12">
        <v>62</v>
      </c>
      <c r="C123" s="2">
        <v>83</v>
      </c>
      <c r="E123" s="26">
        <f t="shared" si="1"/>
        <v>83</v>
      </c>
    </row>
    <row r="124" spans="1:5" ht="15" customHeight="1">
      <c r="A124" s="13" t="s">
        <v>49</v>
      </c>
      <c r="B124" s="12">
        <v>882</v>
      </c>
      <c r="C124" s="2">
        <v>26</v>
      </c>
      <c r="E124" s="26">
        <f t="shared" si="1"/>
        <v>26</v>
      </c>
    </row>
    <row r="125" spans="1:5" ht="15" customHeight="1">
      <c r="A125" s="13" t="s">
        <v>110</v>
      </c>
      <c r="B125" s="12">
        <f>SUM(B126:B131)</f>
        <v>858</v>
      </c>
      <c r="C125" s="2">
        <v>1903</v>
      </c>
      <c r="E125" s="26">
        <f t="shared" si="1"/>
        <v>1903</v>
      </c>
    </row>
    <row r="126" spans="1:5" ht="15" customHeight="1">
      <c r="A126" s="13" t="s">
        <v>48</v>
      </c>
      <c r="B126" s="12">
        <v>582</v>
      </c>
      <c r="C126" s="2">
        <v>205</v>
      </c>
      <c r="E126" s="26">
        <f t="shared" si="1"/>
        <v>205</v>
      </c>
    </row>
    <row r="127" spans="1:5" ht="15" customHeight="1">
      <c r="A127" s="13" t="s">
        <v>111</v>
      </c>
      <c r="B127" s="12">
        <v>36</v>
      </c>
      <c r="C127" s="2">
        <v>1298</v>
      </c>
      <c r="E127" s="26">
        <f t="shared" si="1"/>
        <v>1298</v>
      </c>
    </row>
    <row r="128" spans="1:5" ht="15" customHeight="1">
      <c r="A128" s="13" t="s">
        <v>112</v>
      </c>
      <c r="B128" s="12">
        <v>150</v>
      </c>
      <c r="C128" s="2">
        <v>400</v>
      </c>
      <c r="E128" s="26">
        <f t="shared" si="1"/>
        <v>400</v>
      </c>
    </row>
    <row r="129" spans="1:5" ht="15" customHeight="1">
      <c r="A129" s="13" t="s">
        <v>113</v>
      </c>
      <c r="B129" s="12">
        <v>18</v>
      </c>
      <c r="C129" s="2">
        <v>2526</v>
      </c>
      <c r="E129" s="26">
        <f t="shared" si="1"/>
        <v>2526</v>
      </c>
    </row>
    <row r="130" spans="1:5" ht="15" customHeight="1">
      <c r="A130" s="13" t="s">
        <v>60</v>
      </c>
      <c r="B130" s="12">
        <v>46</v>
      </c>
      <c r="C130" s="2">
        <v>1051</v>
      </c>
      <c r="E130" s="26">
        <f t="shared" si="1"/>
        <v>1051</v>
      </c>
    </row>
    <row r="131" spans="1:5" ht="15" customHeight="1">
      <c r="A131" s="13" t="s">
        <v>266</v>
      </c>
      <c r="B131" s="12">
        <v>26</v>
      </c>
      <c r="C131" s="2">
        <v>1475</v>
      </c>
      <c r="E131" s="26">
        <f t="shared" si="1"/>
        <v>1475</v>
      </c>
    </row>
    <row r="132" spans="1:5" ht="15" customHeight="1">
      <c r="A132" s="13" t="s">
        <v>116</v>
      </c>
      <c r="B132" s="12">
        <f>SUM(B133)</f>
        <v>37</v>
      </c>
      <c r="C132" s="2">
        <v>1980</v>
      </c>
      <c r="E132" s="26">
        <f t="shared" si="1"/>
        <v>1980</v>
      </c>
    </row>
    <row r="133" spans="1:5" ht="15" customHeight="1">
      <c r="A133" s="13" t="s">
        <v>49</v>
      </c>
      <c r="B133" s="12">
        <v>37</v>
      </c>
      <c r="C133" s="2">
        <v>863</v>
      </c>
      <c r="E133" s="26">
        <f t="shared" si="1"/>
        <v>863</v>
      </c>
    </row>
    <row r="134" spans="1:5" ht="15" customHeight="1">
      <c r="A134" s="13" t="s">
        <v>114</v>
      </c>
      <c r="B134" s="12">
        <f>SUM(B135)</f>
        <v>316</v>
      </c>
      <c r="C134" s="2">
        <v>341</v>
      </c>
      <c r="E134" s="26">
        <f t="shared" si="1"/>
        <v>341</v>
      </c>
    </row>
    <row r="135" spans="1:5" ht="15" customHeight="1">
      <c r="A135" s="13" t="s">
        <v>115</v>
      </c>
      <c r="B135" s="12">
        <v>316</v>
      </c>
      <c r="C135" s="2">
        <v>270</v>
      </c>
      <c r="E135" s="26">
        <f t="shared" si="1"/>
        <v>270</v>
      </c>
    </row>
    <row r="136" spans="1:5" ht="15" customHeight="1">
      <c r="A136" s="13" t="s">
        <v>267</v>
      </c>
      <c r="B136" s="12">
        <f>SUM(B137,B142,B149,B152,B154,B156)</f>
        <v>74192</v>
      </c>
      <c r="C136" s="2">
        <v>42</v>
      </c>
      <c r="E136" s="26">
        <f t="shared" si="1"/>
        <v>42</v>
      </c>
    </row>
    <row r="137" spans="1:5" ht="15" customHeight="1">
      <c r="A137" s="13" t="s">
        <v>1</v>
      </c>
      <c r="B137" s="12">
        <f>SUM(B138:B141)</f>
        <v>969</v>
      </c>
      <c r="C137" s="2">
        <v>464</v>
      </c>
      <c r="E137" s="26">
        <f t="shared" si="1"/>
        <v>464</v>
      </c>
    </row>
    <row r="138" spans="1:5" ht="15" customHeight="1">
      <c r="A138" s="13" t="s">
        <v>48</v>
      </c>
      <c r="B138" s="12">
        <v>645</v>
      </c>
      <c r="C138" s="2">
        <v>162</v>
      </c>
      <c r="E138" s="26">
        <f t="shared" si="1"/>
        <v>162</v>
      </c>
    </row>
    <row r="139" spans="1:5" ht="15" customHeight="1">
      <c r="A139" s="13" t="s">
        <v>49</v>
      </c>
      <c r="B139" s="12">
        <v>90</v>
      </c>
      <c r="C139" s="2">
        <v>109</v>
      </c>
      <c r="E139" s="26">
        <f t="shared" si="1"/>
        <v>109</v>
      </c>
    </row>
    <row r="140" spans="1:5" ht="15" customHeight="1">
      <c r="A140" s="13" t="s">
        <v>61</v>
      </c>
      <c r="B140" s="12">
        <v>57</v>
      </c>
      <c r="C140" s="2">
        <v>53</v>
      </c>
      <c r="E140" s="26">
        <f t="shared" si="1"/>
        <v>53</v>
      </c>
    </row>
    <row r="141" spans="1:5" ht="15" customHeight="1">
      <c r="A141" s="13" t="s">
        <v>117</v>
      </c>
      <c r="B141" s="12">
        <v>177</v>
      </c>
      <c r="C141" s="2">
        <v>154</v>
      </c>
      <c r="E141" s="26">
        <f t="shared" si="1"/>
        <v>154</v>
      </c>
    </row>
    <row r="142" spans="1:5" ht="15" customHeight="1">
      <c r="A142" s="13" t="s">
        <v>2</v>
      </c>
      <c r="B142" s="12">
        <f>SUM(B143:B148)</f>
        <v>61892</v>
      </c>
      <c r="C142" s="2">
        <v>15</v>
      </c>
      <c r="E142" s="26">
        <f t="shared" si="1"/>
        <v>15</v>
      </c>
    </row>
    <row r="143" spans="1:5" ht="15" customHeight="1">
      <c r="A143" s="13" t="s">
        <v>118</v>
      </c>
      <c r="B143" s="12">
        <v>433</v>
      </c>
      <c r="C143" s="2">
        <v>4</v>
      </c>
      <c r="E143" s="26">
        <f t="shared" si="1"/>
        <v>4</v>
      </c>
    </row>
    <row r="144" spans="1:5" ht="15" customHeight="1">
      <c r="A144" s="13" t="s">
        <v>119</v>
      </c>
      <c r="B144" s="12">
        <v>41818</v>
      </c>
      <c r="C144" s="2">
        <v>135</v>
      </c>
      <c r="E144" s="26">
        <f t="shared" si="1"/>
        <v>135</v>
      </c>
    </row>
    <row r="145" spans="1:5" ht="15" customHeight="1">
      <c r="A145" s="13" t="s">
        <v>120</v>
      </c>
      <c r="B145" s="12">
        <v>15395</v>
      </c>
      <c r="C145" s="2">
        <v>37</v>
      </c>
      <c r="E145" s="26">
        <f t="shared" si="1"/>
        <v>37</v>
      </c>
    </row>
    <row r="146" spans="1:5" ht="15" customHeight="1">
      <c r="A146" s="13" t="s">
        <v>121</v>
      </c>
      <c r="B146" s="12">
        <v>2517</v>
      </c>
      <c r="C146" s="2">
        <v>37</v>
      </c>
      <c r="E146" s="26">
        <f t="shared" si="1"/>
        <v>37</v>
      </c>
    </row>
    <row r="147" spans="1:5" ht="15" customHeight="1">
      <c r="A147" s="13" t="s">
        <v>268</v>
      </c>
      <c r="B147" s="12">
        <v>50</v>
      </c>
      <c r="C147" s="2">
        <v>460</v>
      </c>
      <c r="E147" s="26">
        <f t="shared" si="1"/>
        <v>460</v>
      </c>
    </row>
    <row r="148" spans="1:5" ht="15" customHeight="1">
      <c r="A148" s="13" t="s">
        <v>122</v>
      </c>
      <c r="B148" s="12">
        <v>1679</v>
      </c>
      <c r="C148" s="2">
        <v>406</v>
      </c>
      <c r="E148" s="26">
        <f t="shared" si="1"/>
        <v>406</v>
      </c>
    </row>
    <row r="149" spans="1:5" ht="15" customHeight="1">
      <c r="A149" s="13" t="s">
        <v>3</v>
      </c>
      <c r="B149" s="12">
        <f>SUM(B150:B151)</f>
        <v>1722</v>
      </c>
      <c r="C149" s="2">
        <v>406</v>
      </c>
      <c r="E149" s="26">
        <f t="shared" si="1"/>
        <v>406</v>
      </c>
    </row>
    <row r="150" spans="1:5" ht="15" customHeight="1">
      <c r="A150" s="13" t="s">
        <v>330</v>
      </c>
      <c r="B150" s="12">
        <v>1</v>
      </c>
      <c r="C150" s="2">
        <v>54</v>
      </c>
      <c r="E150" s="26">
        <f t="shared" si="1"/>
        <v>54</v>
      </c>
    </row>
    <row r="151" spans="1:5" ht="15" customHeight="1">
      <c r="A151" s="13" t="s">
        <v>123</v>
      </c>
      <c r="B151" s="12">
        <v>1721</v>
      </c>
      <c r="C151" s="2">
        <v>54</v>
      </c>
      <c r="E151" s="26">
        <f t="shared" si="1"/>
        <v>54</v>
      </c>
    </row>
    <row r="152" spans="1:5" ht="15" customHeight="1">
      <c r="A152" s="13" t="s">
        <v>331</v>
      </c>
      <c r="B152" s="12">
        <f>SUM(B153)</f>
        <v>37</v>
      </c>
      <c r="C152" s="2">
        <v>27613</v>
      </c>
      <c r="E152" s="26">
        <f t="shared" si="1"/>
        <v>27613</v>
      </c>
    </row>
    <row r="153" spans="1:5" ht="15" customHeight="1">
      <c r="A153" s="13" t="s">
        <v>332</v>
      </c>
      <c r="B153" s="12">
        <v>37</v>
      </c>
      <c r="C153" s="2">
        <v>666</v>
      </c>
      <c r="E153" s="26">
        <f t="shared" si="1"/>
        <v>666</v>
      </c>
    </row>
    <row r="154" spans="1:5" ht="15" customHeight="1">
      <c r="A154" s="13" t="s">
        <v>4</v>
      </c>
      <c r="B154" s="12">
        <f>SUM(B155)</f>
        <v>9367</v>
      </c>
      <c r="C154" s="2">
        <v>666</v>
      </c>
      <c r="E154" s="26">
        <f t="shared" si="1"/>
        <v>666</v>
      </c>
    </row>
    <row r="155" spans="1:5" ht="15" customHeight="1">
      <c r="A155" s="13" t="s">
        <v>124</v>
      </c>
      <c r="B155" s="12">
        <v>9367</v>
      </c>
      <c r="C155" s="2">
        <v>24114</v>
      </c>
      <c r="E155" s="26">
        <f t="shared" si="1"/>
        <v>24114</v>
      </c>
    </row>
    <row r="156" spans="1:5" ht="15" customHeight="1">
      <c r="A156" s="13" t="s">
        <v>5</v>
      </c>
      <c r="B156" s="12">
        <f>SUM(B157)</f>
        <v>205</v>
      </c>
      <c r="C156" s="2">
        <v>19142</v>
      </c>
      <c r="E156" s="26">
        <f t="shared" si="1"/>
        <v>19142</v>
      </c>
    </row>
    <row r="157" spans="1:5" ht="15" customHeight="1">
      <c r="A157" s="13" t="s">
        <v>125</v>
      </c>
      <c r="B157" s="12">
        <v>205</v>
      </c>
      <c r="C157" s="2">
        <v>4418</v>
      </c>
      <c r="E157" s="26">
        <f t="shared" si="1"/>
        <v>4418</v>
      </c>
    </row>
    <row r="158" spans="1:5" ht="15" customHeight="1">
      <c r="A158" s="13" t="s">
        <v>269</v>
      </c>
      <c r="B158" s="12">
        <f>SUM(B159,B163,B167,B169)</f>
        <v>3410</v>
      </c>
      <c r="C158" s="2">
        <v>210</v>
      </c>
      <c r="E158" s="26">
        <f t="shared" si="1"/>
        <v>210</v>
      </c>
    </row>
    <row r="159" spans="1:5" ht="15" customHeight="1">
      <c r="A159" s="13" t="s">
        <v>6</v>
      </c>
      <c r="B159" s="12">
        <f>SUM(B160:B162)</f>
        <v>253</v>
      </c>
      <c r="C159" s="2">
        <v>10</v>
      </c>
      <c r="E159" s="26">
        <f t="shared" si="1"/>
        <v>10</v>
      </c>
    </row>
    <row r="160" spans="1:5" ht="15" customHeight="1">
      <c r="A160" s="13" t="s">
        <v>48</v>
      </c>
      <c r="B160" s="12">
        <v>187</v>
      </c>
      <c r="C160" s="2">
        <v>2</v>
      </c>
      <c r="E160" s="26">
        <f t="shared" si="1"/>
        <v>2</v>
      </c>
    </row>
    <row r="161" spans="1:5" ht="15" customHeight="1">
      <c r="A161" s="13" t="s">
        <v>49</v>
      </c>
      <c r="B161" s="12">
        <v>41</v>
      </c>
      <c r="C161" s="2">
        <v>332</v>
      </c>
      <c r="E161" s="26">
        <f t="shared" si="1"/>
        <v>332</v>
      </c>
    </row>
    <row r="162" spans="1:5" ht="15" customHeight="1">
      <c r="A162" s="13" t="s">
        <v>126</v>
      </c>
      <c r="B162" s="12">
        <v>25</v>
      </c>
      <c r="C162" s="2">
        <v>482</v>
      </c>
      <c r="E162" s="26">
        <f t="shared" si="1"/>
        <v>482</v>
      </c>
    </row>
    <row r="163" spans="1:5" ht="15" customHeight="1">
      <c r="A163" s="13" t="s">
        <v>7</v>
      </c>
      <c r="B163" s="12">
        <f>SUM(B164:B166)</f>
        <v>2627</v>
      </c>
      <c r="C163" s="2">
        <v>52</v>
      </c>
      <c r="E163" s="26">
        <f t="shared" si="1"/>
        <v>52</v>
      </c>
    </row>
    <row r="164" spans="1:5" ht="15" customHeight="1">
      <c r="A164" s="13" t="s">
        <v>127</v>
      </c>
      <c r="B164" s="12">
        <v>2077</v>
      </c>
      <c r="C164" s="2">
        <v>430</v>
      </c>
      <c r="E164" s="26">
        <f t="shared" si="1"/>
        <v>430</v>
      </c>
    </row>
    <row r="165" spans="1:5" ht="15" customHeight="1">
      <c r="A165" s="13" t="s">
        <v>339</v>
      </c>
      <c r="B165" s="12">
        <v>350</v>
      </c>
      <c r="C165" s="2">
        <v>1140</v>
      </c>
      <c r="E165" s="26">
        <f t="shared" si="1"/>
        <v>1140</v>
      </c>
    </row>
    <row r="166" spans="1:5" ht="15" customHeight="1">
      <c r="A166" s="13" t="s">
        <v>128</v>
      </c>
      <c r="B166" s="12">
        <v>200</v>
      </c>
      <c r="C166" s="2">
        <v>510</v>
      </c>
      <c r="E166" s="26">
        <f t="shared" si="1"/>
        <v>510</v>
      </c>
    </row>
    <row r="167" spans="1:5" ht="15" customHeight="1">
      <c r="A167" s="13" t="s">
        <v>8</v>
      </c>
      <c r="B167" s="12">
        <f>SUM(B168)</f>
        <v>100</v>
      </c>
      <c r="C167" s="2">
        <v>630</v>
      </c>
      <c r="E167" s="26">
        <f t="shared" si="1"/>
        <v>630</v>
      </c>
    </row>
    <row r="168" spans="1:5" ht="15" customHeight="1">
      <c r="A168" s="13" t="s">
        <v>129</v>
      </c>
      <c r="B168" s="12">
        <v>100</v>
      </c>
      <c r="C168" s="2">
        <v>858</v>
      </c>
      <c r="E168" s="26">
        <f t="shared" si="1"/>
        <v>858</v>
      </c>
    </row>
    <row r="169" spans="1:5" ht="15" customHeight="1">
      <c r="A169" s="13" t="s">
        <v>9</v>
      </c>
      <c r="B169" s="12">
        <f>SUM(B170)</f>
        <v>430</v>
      </c>
      <c r="C169" s="2">
        <v>582</v>
      </c>
      <c r="E169" s="26">
        <f t="shared" si="1"/>
        <v>582</v>
      </c>
    </row>
    <row r="170" spans="1:5" ht="15" customHeight="1">
      <c r="A170" s="13" t="s">
        <v>130</v>
      </c>
      <c r="B170" s="12">
        <v>430</v>
      </c>
      <c r="C170" s="2">
        <v>36</v>
      </c>
      <c r="E170" s="26">
        <f t="shared" si="1"/>
        <v>36</v>
      </c>
    </row>
    <row r="171" spans="1:5" ht="15" customHeight="1">
      <c r="A171" s="13" t="s">
        <v>270</v>
      </c>
      <c r="B171" s="12">
        <f>SUM(B172,B182,B185)</f>
        <v>4144</v>
      </c>
      <c r="C171" s="2">
        <v>150</v>
      </c>
      <c r="E171" s="26">
        <f t="shared" si="1"/>
        <v>150</v>
      </c>
    </row>
    <row r="172" spans="1:5" ht="15" customHeight="1">
      <c r="A172" s="13" t="s">
        <v>10</v>
      </c>
      <c r="B172" s="12">
        <f>SUM(B173:B181)</f>
        <v>3662</v>
      </c>
      <c r="C172" s="2">
        <v>18</v>
      </c>
      <c r="E172" s="26">
        <f t="shared" si="1"/>
        <v>18</v>
      </c>
    </row>
    <row r="173" spans="1:5" ht="15" customHeight="1">
      <c r="A173" s="13" t="s">
        <v>48</v>
      </c>
      <c r="B173" s="12">
        <v>341</v>
      </c>
      <c r="C173" s="2">
        <v>46</v>
      </c>
      <c r="E173" s="26">
        <f t="shared" si="1"/>
        <v>46</v>
      </c>
    </row>
    <row r="174" spans="1:5" ht="15" customHeight="1">
      <c r="A174" s="13" t="s">
        <v>49</v>
      </c>
      <c r="B174" s="12">
        <v>1169</v>
      </c>
      <c r="C174" s="2">
        <v>26</v>
      </c>
      <c r="E174" s="26">
        <f t="shared" si="1"/>
        <v>26</v>
      </c>
    </row>
    <row r="175" spans="1:5" ht="15" customHeight="1">
      <c r="A175" s="13" t="s">
        <v>131</v>
      </c>
      <c r="B175" s="12">
        <v>238</v>
      </c>
      <c r="C175" s="2">
        <v>37</v>
      </c>
      <c r="E175" s="26">
        <f t="shared" si="1"/>
        <v>37</v>
      </c>
    </row>
    <row r="176" spans="1:5" ht="15" customHeight="1">
      <c r="A176" s="13" t="s">
        <v>132</v>
      </c>
      <c r="B176" s="12">
        <v>61</v>
      </c>
      <c r="C176" s="2">
        <v>37</v>
      </c>
      <c r="E176" s="26">
        <f t="shared" si="1"/>
        <v>37</v>
      </c>
    </row>
    <row r="177" spans="1:5" ht="15" customHeight="1">
      <c r="A177" s="13" t="s">
        <v>325</v>
      </c>
      <c r="B177" s="12">
        <f>30+21</f>
        <v>51</v>
      </c>
      <c r="C177" s="2">
        <v>316</v>
      </c>
      <c r="E177" s="26">
        <f t="shared" si="1"/>
        <v>316</v>
      </c>
    </row>
    <row r="178" spans="1:5" ht="15" customHeight="1">
      <c r="A178" s="13" t="s">
        <v>271</v>
      </c>
      <c r="B178" s="12">
        <v>15</v>
      </c>
      <c r="C178" s="2">
        <v>316</v>
      </c>
      <c r="E178" s="26">
        <f t="shared" si="1"/>
        <v>316</v>
      </c>
    </row>
    <row r="179" spans="1:5" ht="15" customHeight="1">
      <c r="A179" s="13" t="s">
        <v>326</v>
      </c>
      <c r="B179" s="12">
        <v>44</v>
      </c>
      <c r="C179" s="2">
        <v>72597</v>
      </c>
      <c r="D179" s="11">
        <f>SUM(D185,D192,D197)</f>
        <v>2672.0299999999997</v>
      </c>
      <c r="E179" s="26">
        <f t="shared" si="1"/>
        <v>75269.03</v>
      </c>
    </row>
    <row r="180" spans="1:5" ht="15" customHeight="1">
      <c r="A180" s="13" t="s">
        <v>272</v>
      </c>
      <c r="B180" s="12">
        <v>30</v>
      </c>
      <c r="C180" s="2">
        <v>940</v>
      </c>
      <c r="E180" s="26">
        <f t="shared" ref="E180:E243" si="2">C180+D180</f>
        <v>940</v>
      </c>
    </row>
    <row r="181" spans="1:5" ht="15" customHeight="1">
      <c r="A181" s="13" t="s">
        <v>133</v>
      </c>
      <c r="B181" s="12">
        <v>1713</v>
      </c>
      <c r="C181" s="2">
        <v>616</v>
      </c>
      <c r="E181" s="26">
        <f t="shared" si="2"/>
        <v>616</v>
      </c>
    </row>
    <row r="182" spans="1:5" ht="15" customHeight="1">
      <c r="A182" s="13" t="s">
        <v>11</v>
      </c>
      <c r="B182" s="12">
        <f>SUM(B183:B184)</f>
        <v>20</v>
      </c>
      <c r="C182" s="2">
        <v>90</v>
      </c>
      <c r="E182" s="26">
        <f t="shared" si="2"/>
        <v>90</v>
      </c>
    </row>
    <row r="183" spans="1:5" ht="15" customHeight="1">
      <c r="A183" s="13" t="s">
        <v>134</v>
      </c>
      <c r="B183" s="12">
        <v>10</v>
      </c>
      <c r="C183" s="2">
        <v>57</v>
      </c>
      <c r="E183" s="26">
        <f t="shared" si="2"/>
        <v>57</v>
      </c>
    </row>
    <row r="184" spans="1:5" ht="15" customHeight="1">
      <c r="A184" s="13" t="s">
        <v>273</v>
      </c>
      <c r="B184" s="12">
        <v>10</v>
      </c>
      <c r="C184" s="2">
        <v>177</v>
      </c>
      <c r="E184" s="26">
        <f t="shared" si="2"/>
        <v>177</v>
      </c>
    </row>
    <row r="185" spans="1:5" ht="15" customHeight="1">
      <c r="A185" s="13" t="s">
        <v>12</v>
      </c>
      <c r="B185" s="12">
        <f>SUM(B186)</f>
        <v>462</v>
      </c>
      <c r="C185" s="2">
        <v>58564</v>
      </c>
      <c r="D185" s="11">
        <f>SUM(D186:D191)</f>
        <v>2634.15</v>
      </c>
      <c r="E185" s="26">
        <f t="shared" si="2"/>
        <v>61198.15</v>
      </c>
    </row>
    <row r="186" spans="1:5" ht="15" customHeight="1">
      <c r="A186" s="13" t="s">
        <v>135</v>
      </c>
      <c r="B186" s="12">
        <v>462</v>
      </c>
      <c r="C186" s="2">
        <v>394</v>
      </c>
      <c r="D186" s="11">
        <v>36.42</v>
      </c>
      <c r="E186" s="26">
        <f t="shared" si="2"/>
        <v>430.42</v>
      </c>
    </row>
    <row r="187" spans="1:5" ht="15" customHeight="1">
      <c r="A187" s="13" t="s">
        <v>274</v>
      </c>
      <c r="B187" s="12">
        <f>SUM(B188,B195,B203,B207,B209,B215,B219,B223,B229,B232,B235,B238,B240,B243,B246)</f>
        <v>47408</v>
      </c>
      <c r="C187" s="2">
        <v>40752</v>
      </c>
      <c r="D187" s="11">
        <v>771.12</v>
      </c>
      <c r="E187" s="26">
        <f t="shared" si="2"/>
        <v>41523.120000000003</v>
      </c>
    </row>
    <row r="188" spans="1:5" ht="15" customHeight="1">
      <c r="A188" s="13" t="s">
        <v>13</v>
      </c>
      <c r="B188" s="12">
        <f>SUM(B189:B194)</f>
        <v>4345</v>
      </c>
      <c r="C188" s="2">
        <v>13192</v>
      </c>
      <c r="D188" s="11">
        <v>1807.34</v>
      </c>
      <c r="E188" s="26">
        <f t="shared" si="2"/>
        <v>14999.34</v>
      </c>
    </row>
    <row r="189" spans="1:5" ht="15" customHeight="1">
      <c r="A189" s="13" t="s">
        <v>48</v>
      </c>
      <c r="B189" s="12">
        <v>1575</v>
      </c>
      <c r="C189" s="2">
        <v>2504</v>
      </c>
      <c r="D189" s="11">
        <v>12.57</v>
      </c>
      <c r="E189" s="26">
        <f t="shared" si="2"/>
        <v>2516.5700000000002</v>
      </c>
    </row>
    <row r="190" spans="1:5" ht="15" customHeight="1">
      <c r="A190" s="13" t="s">
        <v>49</v>
      </c>
      <c r="B190" s="12">
        <v>209</v>
      </c>
      <c r="C190" s="2">
        <v>50</v>
      </c>
      <c r="E190" s="26">
        <f t="shared" si="2"/>
        <v>50</v>
      </c>
    </row>
    <row r="191" spans="1:5" ht="15" customHeight="1">
      <c r="A191" s="13" t="s">
        <v>61</v>
      </c>
      <c r="B191" s="12">
        <v>57</v>
      </c>
      <c r="C191" s="2">
        <v>1672</v>
      </c>
      <c r="D191" s="11">
        <v>6.7</v>
      </c>
      <c r="E191" s="26">
        <f t="shared" si="2"/>
        <v>1678.7</v>
      </c>
    </row>
    <row r="192" spans="1:5" ht="15" customHeight="1">
      <c r="A192" s="13" t="s">
        <v>136</v>
      </c>
      <c r="B192" s="12">
        <v>25</v>
      </c>
      <c r="C192" s="2">
        <v>1721</v>
      </c>
      <c r="D192" s="11">
        <f>SUM(D193)</f>
        <v>0.68</v>
      </c>
      <c r="E192" s="26">
        <f t="shared" si="2"/>
        <v>1721.68</v>
      </c>
    </row>
    <row r="193" spans="1:5" ht="15" customHeight="1">
      <c r="A193" s="13" t="s">
        <v>137</v>
      </c>
      <c r="B193" s="12">
        <v>283</v>
      </c>
      <c r="C193" s="2"/>
      <c r="D193" s="11">
        <v>0.68</v>
      </c>
      <c r="E193" s="26">
        <f t="shared" si="2"/>
        <v>0.68</v>
      </c>
    </row>
    <row r="194" spans="1:5" ht="15" customHeight="1">
      <c r="A194" s="13" t="s">
        <v>138</v>
      </c>
      <c r="B194" s="12">
        <v>2196</v>
      </c>
      <c r="C194" s="2">
        <v>1721</v>
      </c>
      <c r="E194" s="26">
        <f t="shared" si="2"/>
        <v>1721</v>
      </c>
    </row>
    <row r="195" spans="1:5" ht="15" customHeight="1">
      <c r="A195" s="13" t="s">
        <v>14</v>
      </c>
      <c r="B195" s="12">
        <f>SUM(B196:B202)</f>
        <v>3793</v>
      </c>
      <c r="C195" s="2">
        <v>11167</v>
      </c>
      <c r="E195" s="26">
        <f t="shared" si="2"/>
        <v>11167</v>
      </c>
    </row>
    <row r="196" spans="1:5" ht="15" customHeight="1">
      <c r="A196" s="13" t="s">
        <v>48</v>
      </c>
      <c r="B196" s="12">
        <v>224</v>
      </c>
      <c r="C196" s="2">
        <v>11167</v>
      </c>
      <c r="E196" s="26">
        <f t="shared" si="2"/>
        <v>11167</v>
      </c>
    </row>
    <row r="197" spans="1:5" ht="15" customHeight="1">
      <c r="A197" s="13" t="s">
        <v>49</v>
      </c>
      <c r="B197" s="12">
        <v>350</v>
      </c>
      <c r="C197" s="2">
        <v>205</v>
      </c>
      <c r="D197" s="11">
        <f>SUM(D198)</f>
        <v>37.200000000000003</v>
      </c>
      <c r="E197" s="26">
        <f t="shared" si="2"/>
        <v>242.2</v>
      </c>
    </row>
    <row r="198" spans="1:5" ht="15" customHeight="1">
      <c r="A198" s="13" t="s">
        <v>139</v>
      </c>
      <c r="B198" s="12">
        <v>414</v>
      </c>
      <c r="C198" s="2">
        <v>205</v>
      </c>
      <c r="D198" s="11">
        <v>37.200000000000003</v>
      </c>
      <c r="E198" s="26">
        <f t="shared" si="2"/>
        <v>242.2</v>
      </c>
    </row>
    <row r="199" spans="1:5" ht="15" customHeight="1">
      <c r="A199" s="13" t="s">
        <v>140</v>
      </c>
      <c r="B199" s="12">
        <v>621</v>
      </c>
      <c r="C199" s="2">
        <v>3060</v>
      </c>
      <c r="E199" s="26">
        <f t="shared" si="2"/>
        <v>3060</v>
      </c>
    </row>
    <row r="200" spans="1:5" ht="15" customHeight="1">
      <c r="A200" s="13" t="s">
        <v>141</v>
      </c>
      <c r="B200" s="12">
        <v>68</v>
      </c>
      <c r="C200" s="2">
        <v>253</v>
      </c>
      <c r="E200" s="26">
        <f t="shared" si="2"/>
        <v>253</v>
      </c>
    </row>
    <row r="201" spans="1:5" ht="15" customHeight="1">
      <c r="A201" s="13" t="s">
        <v>142</v>
      </c>
      <c r="B201" s="12">
        <v>997</v>
      </c>
      <c r="C201" s="2">
        <v>187</v>
      </c>
      <c r="E201" s="26">
        <f t="shared" si="2"/>
        <v>187</v>
      </c>
    </row>
    <row r="202" spans="1:5" ht="15" customHeight="1">
      <c r="A202" s="13" t="s">
        <v>143</v>
      </c>
      <c r="B202" s="12">
        <v>1119</v>
      </c>
      <c r="C202" s="2">
        <v>41</v>
      </c>
      <c r="E202" s="26">
        <f t="shared" si="2"/>
        <v>41</v>
      </c>
    </row>
    <row r="203" spans="1:5" ht="15" customHeight="1">
      <c r="A203" s="13" t="s">
        <v>15</v>
      </c>
      <c r="B203" s="12">
        <f>SUM(B204:B206)</f>
        <v>21099</v>
      </c>
      <c r="C203" s="2">
        <v>25</v>
      </c>
      <c r="E203" s="26">
        <f t="shared" si="2"/>
        <v>25</v>
      </c>
    </row>
    <row r="204" spans="1:5" ht="15" customHeight="1">
      <c r="A204" s="13" t="s">
        <v>145</v>
      </c>
      <c r="B204" s="12">
        <v>6187</v>
      </c>
      <c r="C204" s="2">
        <v>2277</v>
      </c>
      <c r="E204" s="26">
        <f t="shared" si="2"/>
        <v>2277</v>
      </c>
    </row>
    <row r="205" spans="1:5" ht="15" customHeight="1">
      <c r="A205" s="13" t="s">
        <v>146</v>
      </c>
      <c r="B205" s="12">
        <v>14424</v>
      </c>
      <c r="C205" s="2">
        <v>2077</v>
      </c>
      <c r="E205" s="26">
        <f t="shared" si="2"/>
        <v>2077</v>
      </c>
    </row>
    <row r="206" spans="1:5" ht="15" customHeight="1">
      <c r="A206" s="13" t="s">
        <v>147</v>
      </c>
      <c r="B206" s="12">
        <v>488</v>
      </c>
      <c r="C206" s="2">
        <v>200</v>
      </c>
      <c r="E206" s="26">
        <f t="shared" si="2"/>
        <v>200</v>
      </c>
    </row>
    <row r="207" spans="1:5" ht="15" customHeight="1">
      <c r="A207" s="13" t="s">
        <v>16</v>
      </c>
      <c r="B207" s="12">
        <f>SUM(B208)</f>
        <v>225</v>
      </c>
      <c r="C207" s="2">
        <v>100</v>
      </c>
      <c r="E207" s="26">
        <f t="shared" si="2"/>
        <v>100</v>
      </c>
    </row>
    <row r="208" spans="1:5" ht="15" customHeight="1">
      <c r="A208" s="13" t="s">
        <v>148</v>
      </c>
      <c r="B208" s="12">
        <v>225</v>
      </c>
      <c r="C208" s="2">
        <v>100</v>
      </c>
      <c r="E208" s="26">
        <f t="shared" si="2"/>
        <v>100</v>
      </c>
    </row>
    <row r="209" spans="1:5" ht="15" customHeight="1">
      <c r="A209" s="13" t="s">
        <v>17</v>
      </c>
      <c r="B209" s="12">
        <f>SUM(B210:B214)</f>
        <v>2548</v>
      </c>
      <c r="C209" s="2">
        <v>430</v>
      </c>
      <c r="E209" s="26">
        <f t="shared" si="2"/>
        <v>430</v>
      </c>
    </row>
    <row r="210" spans="1:5" ht="15" customHeight="1">
      <c r="A210" s="13" t="s">
        <v>149</v>
      </c>
      <c r="B210" s="12">
        <v>243</v>
      </c>
      <c r="C210" s="2">
        <v>430</v>
      </c>
      <c r="E210" s="26">
        <f t="shared" si="2"/>
        <v>430</v>
      </c>
    </row>
    <row r="211" spans="1:5" ht="15" customHeight="1">
      <c r="A211" s="13" t="s">
        <v>150</v>
      </c>
      <c r="B211" s="12">
        <v>181</v>
      </c>
      <c r="C211" s="2">
        <v>4305</v>
      </c>
      <c r="E211" s="26">
        <f t="shared" si="2"/>
        <v>4305</v>
      </c>
    </row>
    <row r="212" spans="1:5" ht="15" customHeight="1">
      <c r="A212" s="13" t="s">
        <v>151</v>
      </c>
      <c r="B212" s="12">
        <v>748</v>
      </c>
      <c r="C212" s="2">
        <v>3823</v>
      </c>
      <c r="E212" s="26">
        <f t="shared" si="2"/>
        <v>3823</v>
      </c>
    </row>
    <row r="213" spans="1:5" ht="15" customHeight="1">
      <c r="A213" s="13" t="s">
        <v>153</v>
      </c>
      <c r="B213" s="12">
        <v>87</v>
      </c>
      <c r="C213" s="2">
        <v>330</v>
      </c>
      <c r="E213" s="26">
        <f t="shared" si="2"/>
        <v>330</v>
      </c>
    </row>
    <row r="214" spans="1:5" ht="15" customHeight="1">
      <c r="A214" s="13" t="s">
        <v>152</v>
      </c>
      <c r="B214" s="12">
        <v>1289</v>
      </c>
      <c r="C214" s="2">
        <v>1187</v>
      </c>
      <c r="E214" s="26">
        <f t="shared" si="2"/>
        <v>1187</v>
      </c>
    </row>
    <row r="215" spans="1:5" ht="15" customHeight="1">
      <c r="A215" s="13" t="s">
        <v>18</v>
      </c>
      <c r="B215" s="12">
        <f>SUM(B216:B218)</f>
        <v>221</v>
      </c>
      <c r="C215" s="2">
        <v>237</v>
      </c>
      <c r="E215" s="26">
        <f t="shared" si="2"/>
        <v>237</v>
      </c>
    </row>
    <row r="216" spans="1:5" ht="15" customHeight="1">
      <c r="A216" s="13" t="s">
        <v>155</v>
      </c>
      <c r="B216" s="12">
        <v>112</v>
      </c>
      <c r="C216" s="2">
        <v>61</v>
      </c>
      <c r="E216" s="26">
        <f t="shared" si="2"/>
        <v>61</v>
      </c>
    </row>
    <row r="217" spans="1:5" ht="15" customHeight="1">
      <c r="A217" s="13" t="s">
        <v>333</v>
      </c>
      <c r="B217" s="12">
        <v>10</v>
      </c>
      <c r="C217" s="2">
        <v>11</v>
      </c>
      <c r="E217" s="26">
        <f t="shared" si="2"/>
        <v>11</v>
      </c>
    </row>
    <row r="218" spans="1:5" ht="15" customHeight="1">
      <c r="A218" s="13" t="s">
        <v>154</v>
      </c>
      <c r="B218" s="12">
        <v>99</v>
      </c>
      <c r="C218" s="2">
        <v>31</v>
      </c>
      <c r="E218" s="26">
        <f t="shared" si="2"/>
        <v>31</v>
      </c>
    </row>
    <row r="219" spans="1:5" ht="15" customHeight="1">
      <c r="A219" s="13" t="s">
        <v>19</v>
      </c>
      <c r="B219" s="12">
        <f>SUM(B220:B222)</f>
        <v>973</v>
      </c>
      <c r="C219" s="2">
        <v>1966</v>
      </c>
      <c r="E219" s="26">
        <f t="shared" si="2"/>
        <v>1966</v>
      </c>
    </row>
    <row r="220" spans="1:5" ht="15" customHeight="1">
      <c r="A220" s="13" t="s">
        <v>156</v>
      </c>
      <c r="B220" s="12">
        <v>231</v>
      </c>
      <c r="C220" s="2">
        <v>20</v>
      </c>
      <c r="E220" s="26">
        <f t="shared" si="2"/>
        <v>20</v>
      </c>
    </row>
    <row r="221" spans="1:5" ht="15" customHeight="1">
      <c r="A221" s="13" t="s">
        <v>275</v>
      </c>
      <c r="B221" s="12">
        <v>2</v>
      </c>
      <c r="C221" s="2">
        <v>10</v>
      </c>
      <c r="E221" s="26">
        <f t="shared" si="2"/>
        <v>10</v>
      </c>
    </row>
    <row r="222" spans="1:5" ht="15" customHeight="1">
      <c r="A222" s="13" t="s">
        <v>157</v>
      </c>
      <c r="B222" s="12">
        <v>740</v>
      </c>
      <c r="C222" s="2">
        <v>10</v>
      </c>
      <c r="E222" s="26">
        <f t="shared" si="2"/>
        <v>10</v>
      </c>
    </row>
    <row r="223" spans="1:5" ht="15" customHeight="1">
      <c r="A223" s="13" t="s">
        <v>20</v>
      </c>
      <c r="B223" s="12">
        <f>SUM(B224:B228)</f>
        <v>3237</v>
      </c>
      <c r="C223" s="2">
        <v>462</v>
      </c>
      <c r="E223" s="26">
        <f t="shared" si="2"/>
        <v>462</v>
      </c>
    </row>
    <row r="224" spans="1:5" ht="15" customHeight="1">
      <c r="A224" s="13" t="s">
        <v>48</v>
      </c>
      <c r="B224" s="12">
        <v>118</v>
      </c>
      <c r="C224" s="2">
        <v>462</v>
      </c>
      <c r="E224" s="26">
        <f t="shared" si="2"/>
        <v>462</v>
      </c>
    </row>
    <row r="225" spans="1:5" ht="15" customHeight="1">
      <c r="A225" s="13" t="s">
        <v>340</v>
      </c>
      <c r="B225" s="12">
        <v>561</v>
      </c>
      <c r="C225" s="2">
        <v>49271</v>
      </c>
      <c r="D225" s="26">
        <f>SUM(D247,D253,D256,D271,D274,D279)</f>
        <v>2233.3019999999997</v>
      </c>
      <c r="E225" s="26">
        <f t="shared" si="2"/>
        <v>51504.301999999996</v>
      </c>
    </row>
    <row r="226" spans="1:5" ht="15" customHeight="1">
      <c r="A226" s="13" t="s">
        <v>159</v>
      </c>
      <c r="B226" s="12">
        <v>10</v>
      </c>
      <c r="C226" s="2">
        <v>5417</v>
      </c>
      <c r="E226" s="26">
        <f t="shared" si="2"/>
        <v>5417</v>
      </c>
    </row>
    <row r="227" spans="1:5" ht="15" customHeight="1">
      <c r="A227" s="13" t="s">
        <v>276</v>
      </c>
      <c r="B227" s="12">
        <v>1205</v>
      </c>
      <c r="C227" s="2">
        <v>1574</v>
      </c>
      <c r="E227" s="26">
        <f t="shared" si="2"/>
        <v>1574</v>
      </c>
    </row>
    <row r="228" spans="1:5" ht="15" customHeight="1">
      <c r="A228" s="13" t="s">
        <v>158</v>
      </c>
      <c r="B228" s="12">
        <v>1343</v>
      </c>
      <c r="C228" s="2">
        <v>239</v>
      </c>
      <c r="E228" s="26">
        <f t="shared" si="2"/>
        <v>239</v>
      </c>
    </row>
    <row r="229" spans="1:5" ht="15" customHeight="1">
      <c r="A229" s="13" t="s">
        <v>21</v>
      </c>
      <c r="B229" s="12">
        <f>SUM(B230:B231)</f>
        <v>48</v>
      </c>
      <c r="C229" s="2">
        <v>57</v>
      </c>
      <c r="E229" s="26">
        <f t="shared" si="2"/>
        <v>57</v>
      </c>
    </row>
    <row r="230" spans="1:5" ht="15" customHeight="1">
      <c r="A230" s="13" t="s">
        <v>160</v>
      </c>
      <c r="B230" s="12">
        <v>40</v>
      </c>
      <c r="C230" s="2">
        <v>35</v>
      </c>
      <c r="E230" s="26">
        <f t="shared" si="2"/>
        <v>35</v>
      </c>
    </row>
    <row r="231" spans="1:5" ht="15" customHeight="1">
      <c r="A231" s="13" t="s">
        <v>277</v>
      </c>
      <c r="B231" s="12">
        <v>8</v>
      </c>
      <c r="C231" s="2">
        <v>305</v>
      </c>
      <c r="E231" s="26">
        <f t="shared" si="2"/>
        <v>305</v>
      </c>
    </row>
    <row r="232" spans="1:5" ht="15" customHeight="1">
      <c r="A232" s="13" t="s">
        <v>161</v>
      </c>
      <c r="B232" s="12">
        <f>SUM(B233:B234)</f>
        <v>1356</v>
      </c>
      <c r="C232" s="2">
        <v>3207</v>
      </c>
      <c r="E232" s="26">
        <f t="shared" si="2"/>
        <v>3207</v>
      </c>
    </row>
    <row r="233" spans="1:5" ht="15" customHeight="1">
      <c r="A233" s="13" t="s">
        <v>162</v>
      </c>
      <c r="B233" s="12">
        <v>1063</v>
      </c>
      <c r="C233" s="2">
        <v>4064</v>
      </c>
      <c r="E233" s="26">
        <f t="shared" si="2"/>
        <v>4064</v>
      </c>
    </row>
    <row r="234" spans="1:5" ht="15" customHeight="1">
      <c r="A234" s="13" t="s">
        <v>163</v>
      </c>
      <c r="B234" s="12">
        <v>293</v>
      </c>
      <c r="C234" s="2">
        <v>220</v>
      </c>
      <c r="E234" s="26">
        <f t="shared" si="2"/>
        <v>220</v>
      </c>
    </row>
    <row r="235" spans="1:5" ht="15" customHeight="1">
      <c r="A235" s="13" t="s">
        <v>164</v>
      </c>
      <c r="B235" s="12">
        <f>SUM(B236:B237)</f>
        <v>606</v>
      </c>
      <c r="C235" s="2">
        <v>509</v>
      </c>
      <c r="E235" s="26">
        <f t="shared" si="2"/>
        <v>509</v>
      </c>
    </row>
    <row r="236" spans="1:5" ht="15" customHeight="1">
      <c r="A236" s="13" t="s">
        <v>165</v>
      </c>
      <c r="B236" s="12">
        <v>159</v>
      </c>
      <c r="C236" s="2">
        <v>422</v>
      </c>
      <c r="E236" s="26">
        <f t="shared" si="2"/>
        <v>422</v>
      </c>
    </row>
    <row r="237" spans="1:5" ht="15" customHeight="1">
      <c r="A237" s="13" t="s">
        <v>166</v>
      </c>
      <c r="B237" s="12">
        <v>447</v>
      </c>
      <c r="C237" s="2">
        <v>621</v>
      </c>
      <c r="E237" s="26">
        <f t="shared" si="2"/>
        <v>621</v>
      </c>
    </row>
    <row r="238" spans="1:5" ht="15" customHeight="1">
      <c r="A238" s="13" t="s">
        <v>278</v>
      </c>
      <c r="B238" s="12">
        <f>SUM(B239)</f>
        <v>5</v>
      </c>
      <c r="C238" s="2">
        <v>68</v>
      </c>
      <c r="E238" s="26">
        <f t="shared" si="2"/>
        <v>68</v>
      </c>
    </row>
    <row r="239" spans="1:5" ht="15" customHeight="1">
      <c r="A239" s="13" t="s">
        <v>279</v>
      </c>
      <c r="B239" s="12">
        <v>5</v>
      </c>
      <c r="C239" s="2">
        <v>1007</v>
      </c>
      <c r="E239" s="26">
        <f t="shared" si="2"/>
        <v>1007</v>
      </c>
    </row>
    <row r="240" spans="1:5" ht="15" customHeight="1">
      <c r="A240" s="13" t="s">
        <v>167</v>
      </c>
      <c r="B240" s="12">
        <f>SUM(B241:B242)</f>
        <v>347</v>
      </c>
      <c r="C240" s="2">
        <v>1217</v>
      </c>
      <c r="E240" s="26">
        <f t="shared" si="2"/>
        <v>1217</v>
      </c>
    </row>
    <row r="241" spans="1:5" ht="15" customHeight="1">
      <c r="A241" s="13" t="s">
        <v>168</v>
      </c>
      <c r="B241" s="12">
        <v>67</v>
      </c>
      <c r="C241" s="2">
        <v>20976</v>
      </c>
      <c r="E241" s="26">
        <f t="shared" si="2"/>
        <v>20976</v>
      </c>
    </row>
    <row r="242" spans="1:5" ht="15" customHeight="1">
      <c r="A242" s="13" t="s">
        <v>169</v>
      </c>
      <c r="B242" s="12">
        <v>280</v>
      </c>
      <c r="C242" s="2">
        <v>6067</v>
      </c>
      <c r="E242" s="26">
        <f t="shared" si="2"/>
        <v>6067</v>
      </c>
    </row>
    <row r="243" spans="1:5" ht="15" customHeight="1">
      <c r="A243" s="13" t="s">
        <v>280</v>
      </c>
      <c r="B243" s="12">
        <f>SUM(B244:B245)</f>
        <v>4236</v>
      </c>
      <c r="C243" s="2">
        <v>14421</v>
      </c>
      <c r="E243" s="26">
        <f t="shared" si="2"/>
        <v>14421</v>
      </c>
    </row>
    <row r="244" spans="1:5" ht="15" customHeight="1">
      <c r="A244" s="13" t="s">
        <v>144</v>
      </c>
      <c r="B244" s="12">
        <v>3665</v>
      </c>
      <c r="C244" s="2">
        <v>488</v>
      </c>
      <c r="E244" s="26">
        <f t="shared" ref="E244:E307" si="3">C244+D244</f>
        <v>488</v>
      </c>
    </row>
    <row r="245" spans="1:5" ht="15" customHeight="1">
      <c r="A245" s="13" t="s">
        <v>281</v>
      </c>
      <c r="B245" s="12">
        <v>571</v>
      </c>
      <c r="C245" s="2">
        <v>265</v>
      </c>
      <c r="E245" s="26">
        <f t="shared" si="3"/>
        <v>265</v>
      </c>
    </row>
    <row r="246" spans="1:5" ht="15" customHeight="1">
      <c r="A246" s="13" t="s">
        <v>22</v>
      </c>
      <c r="B246" s="12">
        <f>SUM(B247)</f>
        <v>4369</v>
      </c>
      <c r="C246" s="2">
        <v>265</v>
      </c>
      <c r="E246" s="26">
        <f t="shared" si="3"/>
        <v>265</v>
      </c>
    </row>
    <row r="247" spans="1:5" ht="15" customHeight="1">
      <c r="A247" s="13" t="s">
        <v>170</v>
      </c>
      <c r="B247" s="12">
        <v>4369</v>
      </c>
      <c r="C247" s="2">
        <v>2548</v>
      </c>
      <c r="D247" s="11">
        <f>SUM(D248:D252)</f>
        <v>460.66199999999998</v>
      </c>
      <c r="E247" s="26">
        <f t="shared" si="3"/>
        <v>3008.6619999999998</v>
      </c>
    </row>
    <row r="248" spans="1:5" ht="15" customHeight="1">
      <c r="A248" s="13" t="s">
        <v>282</v>
      </c>
      <c r="B248" s="12">
        <f>SUM(B249,B253,B255,B258,B261,B263,B267,B273,B277,B280,B282,B284)</f>
        <v>18294</v>
      </c>
      <c r="C248" s="2">
        <v>243</v>
      </c>
      <c r="E248" s="26">
        <f t="shared" si="3"/>
        <v>243</v>
      </c>
    </row>
    <row r="249" spans="1:5" ht="15" customHeight="1">
      <c r="A249" s="13" t="s">
        <v>171</v>
      </c>
      <c r="B249" s="12">
        <f>SUM(B250:B252)</f>
        <v>1351</v>
      </c>
      <c r="C249" s="2">
        <v>181</v>
      </c>
      <c r="E249" s="26">
        <f t="shared" si="3"/>
        <v>181</v>
      </c>
    </row>
    <row r="250" spans="1:5" ht="15" customHeight="1">
      <c r="A250" s="13" t="s">
        <v>48</v>
      </c>
      <c r="B250" s="12">
        <v>576</v>
      </c>
      <c r="C250" s="2">
        <v>748</v>
      </c>
      <c r="E250" s="26">
        <f t="shared" si="3"/>
        <v>748</v>
      </c>
    </row>
    <row r="251" spans="1:5" ht="15" customHeight="1">
      <c r="A251" s="13" t="s">
        <v>49</v>
      </c>
      <c r="B251" s="12">
        <v>215</v>
      </c>
      <c r="C251" s="2">
        <v>87</v>
      </c>
      <c r="E251" s="26">
        <f t="shared" si="3"/>
        <v>87</v>
      </c>
    </row>
    <row r="252" spans="1:5" ht="15" customHeight="1">
      <c r="A252" s="13" t="s">
        <v>172</v>
      </c>
      <c r="B252" s="12">
        <v>560</v>
      </c>
      <c r="C252" s="2">
        <v>1289</v>
      </c>
      <c r="D252" s="11">
        <v>460.66199999999998</v>
      </c>
      <c r="E252" s="26">
        <f t="shared" si="3"/>
        <v>1749.662</v>
      </c>
    </row>
    <row r="253" spans="1:5" ht="15" customHeight="1">
      <c r="A253" s="13" t="s">
        <v>173</v>
      </c>
      <c r="B253" s="12">
        <f>SUM(B254)</f>
        <v>234</v>
      </c>
      <c r="C253" s="2">
        <v>250</v>
      </c>
      <c r="D253" s="11">
        <f>SUM(D254)</f>
        <v>10</v>
      </c>
      <c r="E253" s="26">
        <f t="shared" si="3"/>
        <v>260</v>
      </c>
    </row>
    <row r="254" spans="1:5" ht="15" customHeight="1">
      <c r="A254" s="13" t="s">
        <v>174</v>
      </c>
      <c r="B254" s="12">
        <v>234</v>
      </c>
      <c r="C254" s="2">
        <v>112</v>
      </c>
      <c r="D254" s="11">
        <v>10</v>
      </c>
      <c r="E254" s="26">
        <f t="shared" si="3"/>
        <v>122</v>
      </c>
    </row>
    <row r="255" spans="1:5" ht="15" customHeight="1">
      <c r="A255" s="13" t="s">
        <v>23</v>
      </c>
      <c r="B255" s="12">
        <f>SUM(B256:B257)</f>
        <v>850</v>
      </c>
      <c r="C255" s="2">
        <v>138</v>
      </c>
      <c r="E255" s="26">
        <f t="shared" si="3"/>
        <v>138</v>
      </c>
    </row>
    <row r="256" spans="1:5" ht="15" customHeight="1">
      <c r="A256" s="13" t="s">
        <v>175</v>
      </c>
      <c r="B256" s="12">
        <v>250</v>
      </c>
      <c r="C256" s="2">
        <v>1001</v>
      </c>
      <c r="D256" s="11">
        <f>SUM(D257)</f>
        <v>15.64</v>
      </c>
      <c r="E256" s="26">
        <f t="shared" si="3"/>
        <v>1016.64</v>
      </c>
    </row>
    <row r="257" spans="1:5" ht="15" customHeight="1">
      <c r="A257" s="13" t="s">
        <v>176</v>
      </c>
      <c r="B257" s="12">
        <v>600</v>
      </c>
      <c r="C257" s="2">
        <v>185</v>
      </c>
      <c r="D257" s="11">
        <v>15.64</v>
      </c>
      <c r="E257" s="26">
        <f t="shared" si="3"/>
        <v>200.64</v>
      </c>
    </row>
    <row r="258" spans="1:5" ht="15" customHeight="1">
      <c r="A258" s="13" t="s">
        <v>24</v>
      </c>
      <c r="B258" s="12">
        <f>SUM(B259:B260)</f>
        <v>2851</v>
      </c>
      <c r="C258" s="2">
        <v>2</v>
      </c>
      <c r="E258" s="26">
        <f t="shared" si="3"/>
        <v>2</v>
      </c>
    </row>
    <row r="259" spans="1:5" ht="15" customHeight="1">
      <c r="A259" s="13" t="s">
        <v>177</v>
      </c>
      <c r="B259" s="12">
        <v>2741</v>
      </c>
      <c r="C259" s="2">
        <v>814</v>
      </c>
      <c r="E259" s="26">
        <f t="shared" si="3"/>
        <v>814</v>
      </c>
    </row>
    <row r="260" spans="1:5" ht="15" customHeight="1">
      <c r="A260" s="13" t="s">
        <v>178</v>
      </c>
      <c r="B260" s="12">
        <v>110</v>
      </c>
      <c r="C260" s="2">
        <v>2751</v>
      </c>
      <c r="E260" s="26">
        <f t="shared" si="3"/>
        <v>2751</v>
      </c>
    </row>
    <row r="261" spans="1:5" ht="15" customHeight="1">
      <c r="A261" s="13" t="s">
        <v>327</v>
      </c>
      <c r="B261" s="12">
        <f>SUM(B262)</f>
        <v>5</v>
      </c>
      <c r="C261" s="2">
        <v>118</v>
      </c>
      <c r="E261" s="26">
        <f t="shared" si="3"/>
        <v>118</v>
      </c>
    </row>
    <row r="262" spans="1:5" ht="15" customHeight="1">
      <c r="A262" s="13" t="s">
        <v>328</v>
      </c>
      <c r="B262" s="12">
        <v>5</v>
      </c>
      <c r="C262" s="2">
        <v>10</v>
      </c>
      <c r="E262" s="26">
        <f t="shared" si="3"/>
        <v>10</v>
      </c>
    </row>
    <row r="263" spans="1:5" ht="15" customHeight="1">
      <c r="A263" s="13" t="s">
        <v>181</v>
      </c>
      <c r="B263" s="12">
        <f>SUM(B264:B266)</f>
        <v>3538</v>
      </c>
      <c r="C263" s="2">
        <v>1205</v>
      </c>
      <c r="E263" s="26">
        <f t="shared" si="3"/>
        <v>1205</v>
      </c>
    </row>
    <row r="264" spans="1:5" ht="15" customHeight="1">
      <c r="A264" s="13" t="s">
        <v>182</v>
      </c>
      <c r="B264" s="12">
        <v>12</v>
      </c>
      <c r="C264" s="2">
        <v>1418</v>
      </c>
      <c r="E264" s="26">
        <f t="shared" si="3"/>
        <v>1418</v>
      </c>
    </row>
    <row r="265" spans="1:5" ht="15" customHeight="1">
      <c r="A265" s="13" t="s">
        <v>183</v>
      </c>
      <c r="B265" s="12">
        <v>2334</v>
      </c>
      <c r="C265" s="2">
        <v>58</v>
      </c>
      <c r="E265" s="26">
        <f t="shared" si="3"/>
        <v>58</v>
      </c>
    </row>
    <row r="266" spans="1:5" ht="15" customHeight="1">
      <c r="A266" s="13" t="s">
        <v>184</v>
      </c>
      <c r="B266" s="12">
        <v>1192</v>
      </c>
      <c r="C266" s="2">
        <v>50</v>
      </c>
      <c r="E266" s="26">
        <f t="shared" si="3"/>
        <v>50</v>
      </c>
    </row>
    <row r="267" spans="1:5" ht="15" customHeight="1">
      <c r="A267" s="13" t="s">
        <v>25</v>
      </c>
      <c r="B267" s="12">
        <f>SUM(B268:B272)</f>
        <v>1324</v>
      </c>
      <c r="C267" s="2">
        <v>8</v>
      </c>
      <c r="E267" s="26">
        <f t="shared" si="3"/>
        <v>8</v>
      </c>
    </row>
    <row r="268" spans="1:5" ht="15" customHeight="1">
      <c r="A268" s="13" t="s">
        <v>48</v>
      </c>
      <c r="B268" s="12">
        <v>623</v>
      </c>
      <c r="C268" s="2">
        <v>1317</v>
      </c>
      <c r="E268" s="26">
        <f t="shared" si="3"/>
        <v>1317</v>
      </c>
    </row>
    <row r="269" spans="1:5" ht="15" customHeight="1">
      <c r="A269" s="13" t="s">
        <v>49</v>
      </c>
      <c r="B269" s="12">
        <v>30</v>
      </c>
      <c r="C269" s="2">
        <v>824</v>
      </c>
      <c r="E269" s="26">
        <f t="shared" si="3"/>
        <v>824</v>
      </c>
    </row>
    <row r="270" spans="1:5" ht="15" customHeight="1">
      <c r="A270" s="13" t="s">
        <v>61</v>
      </c>
      <c r="B270" s="12">
        <v>379</v>
      </c>
      <c r="C270" s="2">
        <v>493</v>
      </c>
      <c r="E270" s="26">
        <f t="shared" si="3"/>
        <v>493</v>
      </c>
    </row>
    <row r="271" spans="1:5" ht="15" customHeight="1">
      <c r="A271" s="13" t="s">
        <v>185</v>
      </c>
      <c r="B271" s="12">
        <v>262</v>
      </c>
      <c r="C271" s="2">
        <v>606</v>
      </c>
      <c r="D271" s="11">
        <f>SUM(D273)</f>
        <v>45</v>
      </c>
      <c r="E271" s="26">
        <f t="shared" si="3"/>
        <v>651</v>
      </c>
    </row>
    <row r="272" spans="1:5" ht="15" customHeight="1">
      <c r="A272" s="13" t="s">
        <v>186</v>
      </c>
      <c r="B272" s="12">
        <v>30</v>
      </c>
      <c r="C272" s="2">
        <v>159</v>
      </c>
      <c r="E272" s="26">
        <f t="shared" si="3"/>
        <v>159</v>
      </c>
    </row>
    <row r="273" spans="1:5" ht="15" customHeight="1">
      <c r="A273" s="13" t="s">
        <v>283</v>
      </c>
      <c r="B273" s="12">
        <f>SUM(B274:B276)</f>
        <v>2334</v>
      </c>
      <c r="C273" s="2">
        <v>447</v>
      </c>
      <c r="D273" s="11">
        <v>45</v>
      </c>
      <c r="E273" s="26">
        <f t="shared" si="3"/>
        <v>492</v>
      </c>
    </row>
    <row r="274" spans="1:5" ht="15" customHeight="1">
      <c r="A274" s="13" t="s">
        <v>179</v>
      </c>
      <c r="B274" s="12">
        <v>1106</v>
      </c>
      <c r="C274" s="2">
        <v>5</v>
      </c>
      <c r="D274" s="11">
        <f>SUM(D275)</f>
        <v>509</v>
      </c>
      <c r="E274" s="26">
        <f t="shared" si="3"/>
        <v>514</v>
      </c>
    </row>
    <row r="275" spans="1:5" ht="15" customHeight="1">
      <c r="A275" s="13" t="s">
        <v>180</v>
      </c>
      <c r="B275" s="12">
        <v>1108</v>
      </c>
      <c r="C275" s="2">
        <v>5</v>
      </c>
      <c r="D275" s="11">
        <v>509</v>
      </c>
      <c r="E275" s="26">
        <f t="shared" si="3"/>
        <v>514</v>
      </c>
    </row>
    <row r="276" spans="1:5" ht="15" customHeight="1">
      <c r="A276" s="13" t="s">
        <v>284</v>
      </c>
      <c r="B276" s="12">
        <v>120</v>
      </c>
      <c r="C276" s="2">
        <v>347</v>
      </c>
      <c r="E276" s="26">
        <f t="shared" si="3"/>
        <v>347</v>
      </c>
    </row>
    <row r="277" spans="1:5" ht="15" customHeight="1">
      <c r="A277" s="13" t="s">
        <v>285</v>
      </c>
      <c r="B277" s="12">
        <f>SUM(B278:B279)</f>
        <v>5038</v>
      </c>
      <c r="C277" s="2">
        <v>67</v>
      </c>
      <c r="E277" s="26">
        <f t="shared" si="3"/>
        <v>67</v>
      </c>
    </row>
    <row r="278" spans="1:5" ht="15" customHeight="1">
      <c r="A278" s="13" t="s">
        <v>286</v>
      </c>
      <c r="B278" s="12">
        <v>3648</v>
      </c>
      <c r="C278" s="2">
        <v>280</v>
      </c>
      <c r="E278" s="26">
        <f t="shared" si="3"/>
        <v>280</v>
      </c>
    </row>
    <row r="279" spans="1:5" ht="15" customHeight="1">
      <c r="A279" s="13" t="s">
        <v>287</v>
      </c>
      <c r="B279" s="12">
        <v>1390</v>
      </c>
      <c r="C279" s="2">
        <v>1659</v>
      </c>
      <c r="D279" s="11">
        <f>SUM(D280)</f>
        <v>1193</v>
      </c>
      <c r="E279" s="26">
        <f t="shared" si="3"/>
        <v>2852</v>
      </c>
    </row>
    <row r="280" spans="1:5" ht="15" customHeight="1">
      <c r="A280" s="13" t="s">
        <v>288</v>
      </c>
      <c r="B280" s="12">
        <f>SUM(B281)</f>
        <v>5</v>
      </c>
      <c r="C280" s="2">
        <v>1088</v>
      </c>
      <c r="D280" s="11">
        <v>1193</v>
      </c>
      <c r="E280" s="26">
        <f t="shared" si="3"/>
        <v>2281</v>
      </c>
    </row>
    <row r="281" spans="1:5" ht="15" customHeight="1">
      <c r="A281" s="13" t="s">
        <v>289</v>
      </c>
      <c r="B281" s="12">
        <v>5</v>
      </c>
      <c r="C281" s="2">
        <v>571</v>
      </c>
      <c r="E281" s="26">
        <f t="shared" si="3"/>
        <v>571</v>
      </c>
    </row>
    <row r="282" spans="1:5" ht="15" customHeight="1">
      <c r="A282" s="13" t="s">
        <v>334</v>
      </c>
      <c r="B282" s="12">
        <f>SUM(B283)</f>
        <v>28</v>
      </c>
      <c r="C282" s="2">
        <v>8007</v>
      </c>
      <c r="E282" s="26">
        <f t="shared" si="3"/>
        <v>8007</v>
      </c>
    </row>
    <row r="283" spans="1:5" ht="15" customHeight="1">
      <c r="A283" s="13" t="s">
        <v>335</v>
      </c>
      <c r="B283" s="12">
        <v>28</v>
      </c>
      <c r="C283" s="2">
        <v>8007</v>
      </c>
      <c r="E283" s="26">
        <f t="shared" si="3"/>
        <v>8007</v>
      </c>
    </row>
    <row r="284" spans="1:5" ht="15" customHeight="1">
      <c r="A284" s="13" t="s">
        <v>187</v>
      </c>
      <c r="B284" s="12">
        <f>SUM(B285)</f>
        <v>736</v>
      </c>
      <c r="C284" s="2">
        <v>15654</v>
      </c>
      <c r="D284" s="11">
        <f>SUM(D313,D317)</f>
        <v>1348.6</v>
      </c>
      <c r="E284" s="26">
        <f t="shared" si="3"/>
        <v>17002.599999999999</v>
      </c>
    </row>
    <row r="285" spans="1:5" ht="15" customHeight="1">
      <c r="A285" s="13" t="s">
        <v>188</v>
      </c>
      <c r="B285" s="12">
        <v>736</v>
      </c>
      <c r="C285" s="2">
        <v>1409</v>
      </c>
      <c r="E285" s="26">
        <f t="shared" si="3"/>
        <v>1409</v>
      </c>
    </row>
    <row r="286" spans="1:5" ht="15" customHeight="1">
      <c r="A286" s="13" t="s">
        <v>290</v>
      </c>
      <c r="B286" s="12">
        <f>SUM(B287,B289,B292,B294)</f>
        <v>224</v>
      </c>
      <c r="C286" s="2">
        <v>576</v>
      </c>
      <c r="E286" s="26">
        <f t="shared" si="3"/>
        <v>576</v>
      </c>
    </row>
    <row r="287" spans="1:5" ht="15" customHeight="1">
      <c r="A287" s="13" t="s">
        <v>26</v>
      </c>
      <c r="B287" s="12">
        <f>SUM(B288)</f>
        <v>94</v>
      </c>
      <c r="C287" s="2">
        <v>273</v>
      </c>
      <c r="E287" s="26">
        <f t="shared" si="3"/>
        <v>273</v>
      </c>
    </row>
    <row r="288" spans="1:5" ht="15" customHeight="1">
      <c r="A288" s="13" t="s">
        <v>49</v>
      </c>
      <c r="B288" s="12">
        <v>94</v>
      </c>
      <c r="C288" s="2">
        <v>560</v>
      </c>
      <c r="E288" s="26">
        <f t="shared" si="3"/>
        <v>560</v>
      </c>
    </row>
    <row r="289" spans="1:5" ht="15" customHeight="1">
      <c r="A289" s="13" t="s">
        <v>291</v>
      </c>
      <c r="B289" s="12">
        <f>SUM(B290:B291)</f>
        <v>40</v>
      </c>
      <c r="C289" s="2">
        <v>234</v>
      </c>
      <c r="E289" s="26">
        <f t="shared" si="3"/>
        <v>234</v>
      </c>
    </row>
    <row r="290" spans="1:5" ht="15" customHeight="1">
      <c r="A290" s="13" t="s">
        <v>292</v>
      </c>
      <c r="B290" s="12">
        <v>30</v>
      </c>
      <c r="C290" s="2">
        <v>234</v>
      </c>
      <c r="E290" s="26">
        <f t="shared" si="3"/>
        <v>234</v>
      </c>
    </row>
    <row r="291" spans="1:5" ht="15" customHeight="1">
      <c r="A291" s="13" t="s">
        <v>293</v>
      </c>
      <c r="B291" s="12">
        <v>10</v>
      </c>
      <c r="C291" s="2">
        <v>850</v>
      </c>
      <c r="E291" s="26">
        <f t="shared" si="3"/>
        <v>850</v>
      </c>
    </row>
    <row r="292" spans="1:5" ht="15" customHeight="1">
      <c r="A292" s="13" t="s">
        <v>27</v>
      </c>
      <c r="B292" s="12">
        <f>SUM(B293)</f>
        <v>60</v>
      </c>
      <c r="C292" s="2">
        <v>250</v>
      </c>
      <c r="E292" s="26">
        <f t="shared" si="3"/>
        <v>250</v>
      </c>
    </row>
    <row r="293" spans="1:5" ht="15" customHeight="1">
      <c r="A293" s="13" t="s">
        <v>189</v>
      </c>
      <c r="B293" s="12">
        <v>60</v>
      </c>
      <c r="C293" s="2">
        <v>600</v>
      </c>
      <c r="E293" s="26">
        <f t="shared" si="3"/>
        <v>600</v>
      </c>
    </row>
    <row r="294" spans="1:5" ht="15" customHeight="1">
      <c r="A294" s="13" t="s">
        <v>294</v>
      </c>
      <c r="B294" s="12">
        <f>SUM(B295)</f>
        <v>30</v>
      </c>
      <c r="C294" s="2">
        <v>2998</v>
      </c>
      <c r="E294" s="26">
        <f t="shared" si="3"/>
        <v>2998</v>
      </c>
    </row>
    <row r="295" spans="1:5" ht="15" customHeight="1">
      <c r="A295" s="13" t="s">
        <v>295</v>
      </c>
      <c r="B295" s="12">
        <v>30</v>
      </c>
      <c r="C295" s="2">
        <v>2888</v>
      </c>
      <c r="E295" s="26">
        <f t="shared" si="3"/>
        <v>2888</v>
      </c>
    </row>
    <row r="296" spans="1:5" ht="15" customHeight="1">
      <c r="A296" s="13" t="s">
        <v>296</v>
      </c>
      <c r="B296" s="12">
        <f>SUM(B297,B303,B305,B308,B310)</f>
        <v>23168</v>
      </c>
      <c r="C296" s="2">
        <v>110</v>
      </c>
      <c r="E296" s="26">
        <f t="shared" si="3"/>
        <v>110</v>
      </c>
    </row>
    <row r="297" spans="1:5" ht="15" customHeight="1">
      <c r="A297" s="13" t="s">
        <v>190</v>
      </c>
      <c r="B297" s="12">
        <f>SUM(B298:B302)</f>
        <v>2812</v>
      </c>
      <c r="C297" s="2">
        <v>4027</v>
      </c>
      <c r="E297" s="26">
        <f t="shared" si="3"/>
        <v>4027</v>
      </c>
    </row>
    <row r="298" spans="1:5" ht="15" customHeight="1">
      <c r="A298" s="13" t="s">
        <v>48</v>
      </c>
      <c r="B298" s="12">
        <v>1279</v>
      </c>
      <c r="C298" s="2">
        <v>17</v>
      </c>
      <c r="E298" s="26">
        <f t="shared" si="3"/>
        <v>17</v>
      </c>
    </row>
    <row r="299" spans="1:5" ht="15" customHeight="1">
      <c r="A299" s="13" t="s">
        <v>49</v>
      </c>
      <c r="B299" s="12">
        <v>211</v>
      </c>
      <c r="C299" s="2">
        <v>2813</v>
      </c>
      <c r="E299" s="26">
        <f t="shared" si="3"/>
        <v>2813</v>
      </c>
    </row>
    <row r="300" spans="1:5" ht="15" customHeight="1">
      <c r="A300" s="13" t="s">
        <v>61</v>
      </c>
      <c r="B300" s="12">
        <v>119</v>
      </c>
      <c r="C300" s="2">
        <v>1197</v>
      </c>
      <c r="E300" s="26">
        <f t="shared" si="3"/>
        <v>1197</v>
      </c>
    </row>
    <row r="301" spans="1:5" ht="15" customHeight="1">
      <c r="A301" s="13" t="s">
        <v>191</v>
      </c>
      <c r="B301" s="12">
        <v>615</v>
      </c>
      <c r="C301" s="2">
        <v>1522</v>
      </c>
      <c r="E301" s="26">
        <f t="shared" si="3"/>
        <v>1522</v>
      </c>
    </row>
    <row r="302" spans="1:5" ht="15" customHeight="1">
      <c r="A302" s="13" t="s">
        <v>192</v>
      </c>
      <c r="B302" s="12">
        <v>588</v>
      </c>
      <c r="C302" s="2">
        <v>623</v>
      </c>
      <c r="E302" s="26">
        <f t="shared" si="3"/>
        <v>623</v>
      </c>
    </row>
    <row r="303" spans="1:5" ht="15" customHeight="1">
      <c r="A303" s="13" t="s">
        <v>297</v>
      </c>
      <c r="B303" s="12">
        <f>SUM(B304)</f>
        <v>500</v>
      </c>
      <c r="C303" s="2">
        <v>30</v>
      </c>
      <c r="E303" s="26">
        <f t="shared" si="3"/>
        <v>30</v>
      </c>
    </row>
    <row r="304" spans="1:5" ht="15" customHeight="1">
      <c r="A304" s="13" t="s">
        <v>298</v>
      </c>
      <c r="B304" s="12">
        <v>500</v>
      </c>
      <c r="C304" s="2">
        <v>429</v>
      </c>
      <c r="E304" s="26">
        <f t="shared" si="3"/>
        <v>429</v>
      </c>
    </row>
    <row r="305" spans="1:5" ht="15" customHeight="1">
      <c r="A305" s="13" t="s">
        <v>193</v>
      </c>
      <c r="B305" s="12">
        <f>SUM(B306:B307)</f>
        <v>4270</v>
      </c>
      <c r="C305" s="2">
        <v>412</v>
      </c>
      <c r="E305" s="26">
        <f t="shared" si="3"/>
        <v>412</v>
      </c>
    </row>
    <row r="306" spans="1:5" ht="15" customHeight="1">
      <c r="A306" s="13" t="s">
        <v>194</v>
      </c>
      <c r="B306" s="12">
        <v>3248</v>
      </c>
      <c r="C306" s="2">
        <v>28</v>
      </c>
      <c r="E306" s="26">
        <f t="shared" si="3"/>
        <v>28</v>
      </c>
    </row>
    <row r="307" spans="1:5" ht="15" customHeight="1">
      <c r="A307" s="13" t="s">
        <v>195</v>
      </c>
      <c r="B307" s="12">
        <v>1022</v>
      </c>
      <c r="C307" s="2">
        <v>2341</v>
      </c>
      <c r="E307" s="26">
        <f t="shared" si="3"/>
        <v>2341</v>
      </c>
    </row>
    <row r="308" spans="1:5" ht="15" customHeight="1">
      <c r="A308" s="13" t="s">
        <v>196</v>
      </c>
      <c r="B308" s="12">
        <f>SUM(B309)</f>
        <v>14951</v>
      </c>
      <c r="C308" s="2">
        <v>1112</v>
      </c>
      <c r="E308" s="26">
        <f t="shared" ref="E308:E371" si="4">C308+D308</f>
        <v>1112</v>
      </c>
    </row>
    <row r="309" spans="1:5" ht="15" customHeight="1">
      <c r="A309" s="13" t="s">
        <v>197</v>
      </c>
      <c r="B309" s="12">
        <v>14951</v>
      </c>
      <c r="C309" s="2">
        <v>1109</v>
      </c>
      <c r="E309" s="26">
        <f t="shared" si="4"/>
        <v>1109</v>
      </c>
    </row>
    <row r="310" spans="1:5" ht="15" customHeight="1">
      <c r="A310" s="13" t="s">
        <v>198</v>
      </c>
      <c r="B310" s="12">
        <f>SUM(B311)</f>
        <v>635</v>
      </c>
      <c r="C310" s="2">
        <v>120</v>
      </c>
      <c r="E310" s="26">
        <f t="shared" si="4"/>
        <v>120</v>
      </c>
    </row>
    <row r="311" spans="1:5" ht="15" customHeight="1">
      <c r="A311" s="13" t="s">
        <v>199</v>
      </c>
      <c r="B311" s="12">
        <v>635</v>
      </c>
      <c r="C311" s="2">
        <v>1464</v>
      </c>
      <c r="D311" s="11">
        <f>SUM(D313)</f>
        <v>1321</v>
      </c>
      <c r="E311" s="26">
        <f t="shared" si="4"/>
        <v>2785</v>
      </c>
    </row>
    <row r="312" spans="1:5" ht="15" customHeight="1">
      <c r="A312" s="13" t="s">
        <v>299</v>
      </c>
      <c r="B312" s="12">
        <f>SUM(B313,B323,B332,B338,B341,B345,B347)</f>
        <v>11187</v>
      </c>
      <c r="C312" s="2">
        <v>74</v>
      </c>
      <c r="D312" s="26"/>
      <c r="E312" s="26">
        <f t="shared" si="4"/>
        <v>74</v>
      </c>
    </row>
    <row r="313" spans="1:5" ht="15" customHeight="1">
      <c r="A313" s="13" t="s">
        <v>200</v>
      </c>
      <c r="B313" s="12">
        <f>SUM(B314:B322)</f>
        <v>1788</v>
      </c>
      <c r="C313" s="2">
        <v>1390</v>
      </c>
      <c r="D313" s="11">
        <v>1321</v>
      </c>
      <c r="E313" s="26">
        <f t="shared" si="4"/>
        <v>2711</v>
      </c>
    </row>
    <row r="314" spans="1:5" ht="15" customHeight="1">
      <c r="A314" s="13" t="s">
        <v>48</v>
      </c>
      <c r="B314" s="12">
        <v>458</v>
      </c>
      <c r="C314" s="2">
        <v>25</v>
      </c>
      <c r="E314" s="26">
        <f t="shared" si="4"/>
        <v>25</v>
      </c>
    </row>
    <row r="315" spans="1:5" ht="15" customHeight="1">
      <c r="A315" s="13" t="s">
        <v>49</v>
      </c>
      <c r="B315" s="12">
        <v>188</v>
      </c>
      <c r="C315" s="2">
        <v>25</v>
      </c>
      <c r="E315" s="26">
        <f t="shared" si="4"/>
        <v>25</v>
      </c>
    </row>
    <row r="316" spans="1:5" ht="15" customHeight="1">
      <c r="A316" s="13" t="s">
        <v>61</v>
      </c>
      <c r="B316" s="12">
        <v>20</v>
      </c>
      <c r="C316" s="2">
        <v>784</v>
      </c>
      <c r="D316" s="11">
        <f>SUM(D317)</f>
        <v>27.6</v>
      </c>
      <c r="E316" s="26">
        <f t="shared" si="4"/>
        <v>811.6</v>
      </c>
    </row>
    <row r="317" spans="1:5" ht="15" customHeight="1">
      <c r="A317" s="13" t="s">
        <v>60</v>
      </c>
      <c r="B317" s="12">
        <v>82</v>
      </c>
      <c r="C317" s="2">
        <v>784</v>
      </c>
      <c r="D317" s="11">
        <v>27.6</v>
      </c>
      <c r="E317" s="26">
        <f t="shared" si="4"/>
        <v>811.6</v>
      </c>
    </row>
    <row r="318" spans="1:5" ht="15" customHeight="1">
      <c r="A318" s="13" t="s">
        <v>201</v>
      </c>
      <c r="B318" s="12">
        <v>338</v>
      </c>
      <c r="C318" s="2">
        <v>249</v>
      </c>
      <c r="E318" s="26">
        <f t="shared" si="4"/>
        <v>249</v>
      </c>
    </row>
    <row r="319" spans="1:5" ht="15" customHeight="1">
      <c r="A319" s="13" t="s">
        <v>202</v>
      </c>
      <c r="B319" s="12">
        <v>15</v>
      </c>
      <c r="C319" s="2">
        <v>94</v>
      </c>
      <c r="E319" s="26">
        <f t="shared" si="4"/>
        <v>94</v>
      </c>
    </row>
    <row r="320" spans="1:5" ht="15" customHeight="1">
      <c r="A320" s="13" t="s">
        <v>341</v>
      </c>
      <c r="B320" s="12">
        <v>21</v>
      </c>
      <c r="C320" s="2">
        <v>94</v>
      </c>
      <c r="E320" s="26">
        <f t="shared" si="4"/>
        <v>94</v>
      </c>
    </row>
    <row r="321" spans="1:5" ht="15" customHeight="1">
      <c r="A321" s="13" t="s">
        <v>336</v>
      </c>
      <c r="B321" s="12">
        <v>3</v>
      </c>
      <c r="C321" s="2">
        <v>40</v>
      </c>
      <c r="E321" s="26">
        <f t="shared" si="4"/>
        <v>40</v>
      </c>
    </row>
    <row r="322" spans="1:5" ht="15" customHeight="1">
      <c r="A322" s="13" t="s">
        <v>203</v>
      </c>
      <c r="B322" s="12">
        <v>663</v>
      </c>
      <c r="C322" s="2">
        <v>30</v>
      </c>
      <c r="E322" s="26">
        <f t="shared" si="4"/>
        <v>30</v>
      </c>
    </row>
    <row r="323" spans="1:5" ht="15" customHeight="1">
      <c r="A323" s="13" t="s">
        <v>204</v>
      </c>
      <c r="B323" s="12">
        <f>SUM(B324:B331)</f>
        <v>1621</v>
      </c>
      <c r="C323" s="2">
        <v>10</v>
      </c>
      <c r="E323" s="26">
        <f t="shared" si="4"/>
        <v>10</v>
      </c>
    </row>
    <row r="324" spans="1:5" ht="15" customHeight="1">
      <c r="A324" s="13" t="s">
        <v>48</v>
      </c>
      <c r="B324" s="12">
        <v>91</v>
      </c>
      <c r="C324" s="2">
        <v>85</v>
      </c>
      <c r="E324" s="26">
        <f t="shared" si="4"/>
        <v>85</v>
      </c>
    </row>
    <row r="325" spans="1:5" ht="15" customHeight="1">
      <c r="A325" s="13" t="s">
        <v>49</v>
      </c>
      <c r="B325" s="12">
        <v>2</v>
      </c>
      <c r="C325" s="2">
        <v>85</v>
      </c>
      <c r="E325" s="26">
        <f t="shared" si="4"/>
        <v>85</v>
      </c>
    </row>
    <row r="326" spans="1:5" ht="15" customHeight="1">
      <c r="A326" s="13" t="s">
        <v>208</v>
      </c>
      <c r="B326" s="12">
        <v>44</v>
      </c>
      <c r="C326" s="2">
        <v>30</v>
      </c>
      <c r="E326" s="26">
        <f t="shared" si="4"/>
        <v>30</v>
      </c>
    </row>
    <row r="327" spans="1:5" ht="15" customHeight="1">
      <c r="A327" s="13" t="s">
        <v>205</v>
      </c>
      <c r="B327" s="12">
        <v>10</v>
      </c>
      <c r="C327" s="2">
        <v>30</v>
      </c>
      <c r="E327" s="26">
        <f t="shared" si="4"/>
        <v>30</v>
      </c>
    </row>
    <row r="328" spans="1:5" ht="15" customHeight="1">
      <c r="A328" s="13" t="s">
        <v>342</v>
      </c>
      <c r="B328" s="12">
        <v>91</v>
      </c>
      <c r="C328" s="2">
        <v>25010</v>
      </c>
      <c r="E328" s="26">
        <f t="shared" si="4"/>
        <v>25010</v>
      </c>
    </row>
    <row r="329" spans="1:5" ht="15" customHeight="1">
      <c r="A329" s="13" t="s">
        <v>206</v>
      </c>
      <c r="B329" s="12">
        <v>50</v>
      </c>
      <c r="C329" s="2">
        <v>2186</v>
      </c>
      <c r="E329" s="26">
        <f t="shared" si="4"/>
        <v>2186</v>
      </c>
    </row>
    <row r="330" spans="1:5" ht="15" customHeight="1">
      <c r="A330" s="13" t="s">
        <v>209</v>
      </c>
      <c r="B330" s="12">
        <v>20</v>
      </c>
      <c r="C330" s="2">
        <v>665</v>
      </c>
      <c r="E330" s="26">
        <f t="shared" si="4"/>
        <v>665</v>
      </c>
    </row>
    <row r="331" spans="1:5" ht="15" customHeight="1">
      <c r="A331" s="13" t="s">
        <v>207</v>
      </c>
      <c r="B331" s="12">
        <v>1313</v>
      </c>
      <c r="C331" s="2">
        <v>211</v>
      </c>
      <c r="E331" s="26">
        <f t="shared" si="4"/>
        <v>211</v>
      </c>
    </row>
    <row r="332" spans="1:5" ht="15" customHeight="1">
      <c r="A332" s="13" t="s">
        <v>210</v>
      </c>
      <c r="B332" s="12">
        <f>SUM(B333:B337)</f>
        <v>4475</v>
      </c>
      <c r="C332" s="2">
        <v>119</v>
      </c>
      <c r="E332" s="26">
        <f t="shared" si="4"/>
        <v>119</v>
      </c>
    </row>
    <row r="333" spans="1:5" ht="15" customHeight="1">
      <c r="A333" s="13" t="s">
        <v>48</v>
      </c>
      <c r="B333" s="12">
        <v>559</v>
      </c>
      <c r="C333" s="2">
        <v>615</v>
      </c>
      <c r="E333" s="26">
        <f t="shared" si="4"/>
        <v>615</v>
      </c>
    </row>
    <row r="334" spans="1:5" ht="15" customHeight="1">
      <c r="A334" s="13" t="s">
        <v>49</v>
      </c>
      <c r="B334" s="12">
        <v>100</v>
      </c>
      <c r="C334" s="2">
        <v>576</v>
      </c>
      <c r="E334" s="26">
        <f t="shared" si="4"/>
        <v>576</v>
      </c>
    </row>
    <row r="335" spans="1:5" ht="15" customHeight="1">
      <c r="A335" s="13" t="s">
        <v>61</v>
      </c>
      <c r="B335" s="12">
        <v>128</v>
      </c>
      <c r="C335" s="2">
        <v>500</v>
      </c>
      <c r="E335" s="26">
        <f t="shared" si="4"/>
        <v>500</v>
      </c>
    </row>
    <row r="336" spans="1:5" ht="15" customHeight="1">
      <c r="A336" s="13" t="s">
        <v>300</v>
      </c>
      <c r="B336" s="12">
        <v>15</v>
      </c>
      <c r="C336" s="2">
        <v>500</v>
      </c>
      <c r="E336" s="26">
        <f t="shared" si="4"/>
        <v>500</v>
      </c>
    </row>
    <row r="337" spans="1:5" ht="15" customHeight="1">
      <c r="A337" s="13" t="s">
        <v>211</v>
      </c>
      <c r="B337" s="12">
        <v>3673</v>
      </c>
      <c r="C337" s="2">
        <v>6242</v>
      </c>
      <c r="E337" s="26">
        <f t="shared" si="4"/>
        <v>6242</v>
      </c>
    </row>
    <row r="338" spans="1:5" ht="15" customHeight="1">
      <c r="A338" s="13" t="s">
        <v>212</v>
      </c>
      <c r="B338" s="12">
        <f>SUM(B339:B340)</f>
        <v>1257</v>
      </c>
      <c r="C338" s="2">
        <v>5205</v>
      </c>
      <c r="E338" s="26">
        <f t="shared" si="4"/>
        <v>5205</v>
      </c>
    </row>
    <row r="339" spans="1:5" ht="15" customHeight="1">
      <c r="A339" s="13" t="s">
        <v>48</v>
      </c>
      <c r="B339" s="12">
        <v>30</v>
      </c>
      <c r="C339" s="2">
        <v>1037</v>
      </c>
      <c r="E339" s="26">
        <f t="shared" si="4"/>
        <v>1037</v>
      </c>
    </row>
    <row r="340" spans="1:5" ht="15" customHeight="1">
      <c r="A340" s="13" t="s">
        <v>213</v>
      </c>
      <c r="B340" s="12">
        <v>1227</v>
      </c>
      <c r="C340" s="2">
        <v>15447</v>
      </c>
      <c r="E340" s="26">
        <f t="shared" si="4"/>
        <v>15447</v>
      </c>
    </row>
    <row r="341" spans="1:5" ht="15" customHeight="1">
      <c r="A341" s="13" t="s">
        <v>214</v>
      </c>
      <c r="B341" s="12">
        <f>SUM(B342:B344)</f>
        <v>1405</v>
      </c>
      <c r="C341" s="2">
        <v>15447</v>
      </c>
      <c r="E341" s="26">
        <f t="shared" si="4"/>
        <v>15447</v>
      </c>
    </row>
    <row r="342" spans="1:5" ht="15" customHeight="1">
      <c r="A342" s="13" t="s">
        <v>215</v>
      </c>
      <c r="B342" s="12">
        <v>504</v>
      </c>
      <c r="C342" s="2">
        <v>635</v>
      </c>
      <c r="E342" s="26">
        <f t="shared" si="4"/>
        <v>635</v>
      </c>
    </row>
    <row r="343" spans="1:5" ht="15" customHeight="1">
      <c r="A343" s="13" t="s">
        <v>216</v>
      </c>
      <c r="B343" s="12">
        <v>831</v>
      </c>
      <c r="C343" s="2">
        <v>635</v>
      </c>
      <c r="E343" s="26">
        <f t="shared" si="4"/>
        <v>635</v>
      </c>
    </row>
    <row r="344" spans="1:5" ht="15" customHeight="1">
      <c r="A344" s="13" t="s">
        <v>217</v>
      </c>
      <c r="B344" s="12">
        <v>70</v>
      </c>
      <c r="C344" s="2">
        <v>22596</v>
      </c>
      <c r="E344" s="26">
        <f t="shared" si="4"/>
        <v>22596</v>
      </c>
    </row>
    <row r="345" spans="1:5" ht="15" customHeight="1">
      <c r="A345" s="13" t="s">
        <v>218</v>
      </c>
      <c r="B345" s="12">
        <f>SUM(B346)</f>
        <v>13</v>
      </c>
      <c r="C345" s="2">
        <v>9027</v>
      </c>
      <c r="E345" s="26">
        <f t="shared" si="4"/>
        <v>9027</v>
      </c>
    </row>
    <row r="346" spans="1:5" ht="15" customHeight="1">
      <c r="A346" s="13" t="s">
        <v>219</v>
      </c>
      <c r="B346" s="12">
        <v>13</v>
      </c>
      <c r="C346" s="2">
        <v>471</v>
      </c>
      <c r="E346" s="26">
        <f t="shared" si="4"/>
        <v>471</v>
      </c>
    </row>
    <row r="347" spans="1:5" ht="15" customHeight="1">
      <c r="A347" s="13" t="s">
        <v>220</v>
      </c>
      <c r="B347" s="12">
        <f>SUM(B348)</f>
        <v>628</v>
      </c>
      <c r="C347" s="2">
        <v>188</v>
      </c>
      <c r="E347" s="26">
        <f t="shared" si="4"/>
        <v>188</v>
      </c>
    </row>
    <row r="348" spans="1:5" ht="15" customHeight="1">
      <c r="A348" s="13" t="s">
        <v>221</v>
      </c>
      <c r="B348" s="12">
        <v>628</v>
      </c>
      <c r="C348" s="2">
        <v>20</v>
      </c>
      <c r="E348" s="26">
        <f t="shared" si="4"/>
        <v>20</v>
      </c>
    </row>
    <row r="349" spans="1:5" ht="15" customHeight="1">
      <c r="A349" s="13" t="s">
        <v>301</v>
      </c>
      <c r="B349" s="12">
        <v>1005</v>
      </c>
      <c r="C349" s="2">
        <v>82</v>
      </c>
      <c r="E349" s="26">
        <f t="shared" si="4"/>
        <v>82</v>
      </c>
    </row>
    <row r="350" spans="1:5" ht="15" customHeight="1">
      <c r="A350" s="13" t="s">
        <v>222</v>
      </c>
      <c r="B350" s="12">
        <v>1005</v>
      </c>
      <c r="C350" s="2">
        <v>338</v>
      </c>
      <c r="E350" s="26">
        <f t="shared" si="4"/>
        <v>338</v>
      </c>
    </row>
    <row r="351" spans="1:5" ht="15" customHeight="1">
      <c r="A351" s="13" t="s">
        <v>223</v>
      </c>
      <c r="B351" s="12">
        <v>1005</v>
      </c>
      <c r="C351" s="2">
        <v>15</v>
      </c>
      <c r="E351" s="26">
        <f t="shared" si="4"/>
        <v>15</v>
      </c>
    </row>
    <row r="352" spans="1:5" ht="15" customHeight="1">
      <c r="A352" s="13" t="s">
        <v>302</v>
      </c>
      <c r="B352" s="12">
        <f>SUM(B353,B355,B358,B363,B366,B369)</f>
        <v>2185</v>
      </c>
      <c r="C352" s="2">
        <v>7913</v>
      </c>
      <c r="E352" s="26">
        <f t="shared" si="4"/>
        <v>7913</v>
      </c>
    </row>
    <row r="353" spans="1:5" ht="15" customHeight="1">
      <c r="A353" s="13" t="s">
        <v>343</v>
      </c>
      <c r="B353" s="12">
        <f>SUM(B354)</f>
        <v>352</v>
      </c>
      <c r="C353" s="2">
        <v>2114</v>
      </c>
      <c r="E353" s="26">
        <f t="shared" si="4"/>
        <v>2114</v>
      </c>
    </row>
    <row r="354" spans="1:5" ht="15" customHeight="1">
      <c r="A354" s="13" t="s">
        <v>344</v>
      </c>
      <c r="B354" s="12">
        <v>352</v>
      </c>
      <c r="C354" s="2">
        <v>91</v>
      </c>
      <c r="E354" s="26">
        <f t="shared" si="4"/>
        <v>91</v>
      </c>
    </row>
    <row r="355" spans="1:5" ht="15" customHeight="1">
      <c r="A355" s="13" t="s">
        <v>303</v>
      </c>
      <c r="B355" s="12">
        <f>SUM(B356:B357)</f>
        <v>104</v>
      </c>
      <c r="C355" s="2">
        <v>2</v>
      </c>
      <c r="E355" s="26">
        <f t="shared" si="4"/>
        <v>2</v>
      </c>
    </row>
    <row r="356" spans="1:5" ht="15" customHeight="1">
      <c r="A356" s="13" t="s">
        <v>61</v>
      </c>
      <c r="B356" s="12">
        <v>27</v>
      </c>
      <c r="C356" s="2">
        <v>44</v>
      </c>
      <c r="E356" s="26">
        <f t="shared" si="4"/>
        <v>44</v>
      </c>
    </row>
    <row r="357" spans="1:5" ht="15" customHeight="1">
      <c r="A357" s="13" t="s">
        <v>304</v>
      </c>
      <c r="B357" s="12">
        <v>77</v>
      </c>
      <c r="C357" s="2">
        <v>10</v>
      </c>
      <c r="E357" s="26">
        <f t="shared" si="4"/>
        <v>10</v>
      </c>
    </row>
    <row r="358" spans="1:5" ht="15" customHeight="1">
      <c r="A358" s="13" t="s">
        <v>224</v>
      </c>
      <c r="B358" s="12">
        <f>SUM(B359:B362)</f>
        <v>791</v>
      </c>
      <c r="C358" s="2">
        <v>50</v>
      </c>
      <c r="E358" s="26">
        <f t="shared" si="4"/>
        <v>50</v>
      </c>
    </row>
    <row r="359" spans="1:5" ht="15" customHeight="1">
      <c r="A359" s="13" t="s">
        <v>48</v>
      </c>
      <c r="B359" s="12">
        <v>502</v>
      </c>
      <c r="C359" s="2">
        <v>20</v>
      </c>
      <c r="E359" s="26">
        <f t="shared" si="4"/>
        <v>20</v>
      </c>
    </row>
    <row r="360" spans="1:5" ht="15" customHeight="1">
      <c r="A360" s="13" t="s">
        <v>49</v>
      </c>
      <c r="B360" s="12">
        <v>213</v>
      </c>
      <c r="C360" s="2">
        <v>1897</v>
      </c>
      <c r="E360" s="26">
        <f t="shared" si="4"/>
        <v>1897</v>
      </c>
    </row>
    <row r="361" spans="1:5" ht="15" customHeight="1">
      <c r="A361" s="13" t="s">
        <v>61</v>
      </c>
      <c r="B361" s="12">
        <v>16</v>
      </c>
      <c r="C361" s="2">
        <v>8475</v>
      </c>
      <c r="E361" s="26">
        <f t="shared" si="4"/>
        <v>8475</v>
      </c>
    </row>
    <row r="362" spans="1:5" ht="15" customHeight="1">
      <c r="A362" s="13" t="s">
        <v>225</v>
      </c>
      <c r="B362" s="12">
        <v>60</v>
      </c>
      <c r="C362" s="2">
        <v>559</v>
      </c>
      <c r="E362" s="26">
        <f t="shared" si="4"/>
        <v>559</v>
      </c>
    </row>
    <row r="363" spans="1:5" ht="15" customHeight="1">
      <c r="A363" s="13" t="s">
        <v>226</v>
      </c>
      <c r="B363" s="12">
        <f>SUM(B364:B365)</f>
        <v>692</v>
      </c>
      <c r="C363" s="2">
        <v>100</v>
      </c>
      <c r="E363" s="26">
        <f t="shared" si="4"/>
        <v>100</v>
      </c>
    </row>
    <row r="364" spans="1:5" ht="15" customHeight="1">
      <c r="A364" s="13" t="s">
        <v>49</v>
      </c>
      <c r="B364" s="12">
        <v>11</v>
      </c>
      <c r="C364" s="2">
        <v>128</v>
      </c>
      <c r="E364" s="26">
        <f t="shared" si="4"/>
        <v>128</v>
      </c>
    </row>
    <row r="365" spans="1:5" ht="15" customHeight="1">
      <c r="A365" s="13" t="s">
        <v>227</v>
      </c>
      <c r="B365" s="12">
        <v>681</v>
      </c>
      <c r="C365" s="2">
        <v>15</v>
      </c>
      <c r="E365" s="26">
        <f t="shared" si="4"/>
        <v>15</v>
      </c>
    </row>
    <row r="366" spans="1:5" ht="15" customHeight="1">
      <c r="A366" s="13" t="s">
        <v>228</v>
      </c>
      <c r="B366" s="12">
        <f>SUM(B367:B368)</f>
        <v>188</v>
      </c>
      <c r="C366" s="2">
        <v>7673</v>
      </c>
      <c r="E366" s="26">
        <f t="shared" si="4"/>
        <v>7673</v>
      </c>
    </row>
    <row r="367" spans="1:5" ht="15" customHeight="1">
      <c r="A367" s="13" t="s">
        <v>49</v>
      </c>
      <c r="B367" s="12">
        <v>80</v>
      </c>
      <c r="C367" s="2">
        <v>1254</v>
      </c>
      <c r="E367" s="26">
        <f t="shared" si="4"/>
        <v>1254</v>
      </c>
    </row>
    <row r="368" spans="1:5" ht="15" customHeight="1">
      <c r="A368" s="13" t="s">
        <v>305</v>
      </c>
      <c r="B368" s="12">
        <v>108</v>
      </c>
      <c r="C368" s="2">
        <v>30</v>
      </c>
      <c r="E368" s="26">
        <f t="shared" si="4"/>
        <v>30</v>
      </c>
    </row>
    <row r="369" spans="1:5" ht="15" customHeight="1">
      <c r="A369" s="13" t="s">
        <v>229</v>
      </c>
      <c r="B369" s="12">
        <f>SUM(B370)</f>
        <v>58</v>
      </c>
      <c r="C369" s="2">
        <v>1224</v>
      </c>
      <c r="D369" s="11">
        <v>2.5299999999999998</v>
      </c>
      <c r="E369" s="26">
        <f t="shared" si="4"/>
        <v>1226.53</v>
      </c>
    </row>
    <row r="370" spans="1:5" ht="15" customHeight="1">
      <c r="A370" s="13" t="s">
        <v>230</v>
      </c>
      <c r="B370" s="12">
        <v>58</v>
      </c>
      <c r="C370" s="2">
        <v>1085</v>
      </c>
      <c r="E370" s="26">
        <f t="shared" si="4"/>
        <v>1085</v>
      </c>
    </row>
    <row r="371" spans="1:5" ht="15" customHeight="1">
      <c r="A371" s="13" t="s">
        <v>306</v>
      </c>
      <c r="B371" s="12">
        <f>SUM(B372,B375)</f>
        <v>1188</v>
      </c>
      <c r="C371" s="2">
        <v>184</v>
      </c>
      <c r="E371" s="26">
        <f t="shared" si="4"/>
        <v>184</v>
      </c>
    </row>
    <row r="372" spans="1:5" ht="15" customHeight="1">
      <c r="A372" s="13" t="s">
        <v>231</v>
      </c>
      <c r="B372" s="12">
        <f>SUM(B373:B374)</f>
        <v>100</v>
      </c>
      <c r="C372" s="2">
        <v>831</v>
      </c>
      <c r="E372" s="26">
        <f t="shared" ref="E372:E396" si="5">C372+D372</f>
        <v>831</v>
      </c>
    </row>
    <row r="373" spans="1:5" ht="15" customHeight="1">
      <c r="A373" s="13" t="s">
        <v>49</v>
      </c>
      <c r="B373" s="12">
        <v>20</v>
      </c>
      <c r="C373" s="2">
        <v>70</v>
      </c>
      <c r="E373" s="26">
        <f t="shared" si="5"/>
        <v>70</v>
      </c>
    </row>
    <row r="374" spans="1:5" ht="15" customHeight="1">
      <c r="A374" s="13" t="s">
        <v>307</v>
      </c>
      <c r="B374" s="12">
        <v>80</v>
      </c>
      <c r="C374" s="2">
        <v>13</v>
      </c>
      <c r="E374" s="26">
        <f t="shared" si="5"/>
        <v>13</v>
      </c>
    </row>
    <row r="375" spans="1:5" ht="15" customHeight="1">
      <c r="A375" s="13" t="s">
        <v>232</v>
      </c>
      <c r="B375" s="12">
        <f>SUM(B376)</f>
        <v>1088</v>
      </c>
      <c r="C375" s="2">
        <v>13</v>
      </c>
      <c r="E375" s="26">
        <f t="shared" si="5"/>
        <v>13</v>
      </c>
    </row>
    <row r="376" spans="1:5" ht="15" customHeight="1">
      <c r="A376" s="13" t="s">
        <v>233</v>
      </c>
      <c r="B376" s="12">
        <f>1084+4</f>
        <v>1088</v>
      </c>
      <c r="C376" s="2">
        <v>628</v>
      </c>
      <c r="E376" s="26">
        <f t="shared" si="5"/>
        <v>628</v>
      </c>
    </row>
    <row r="377" spans="1:5" ht="15" customHeight="1">
      <c r="A377" s="13" t="s">
        <v>308</v>
      </c>
      <c r="B377" s="12">
        <f>SUM(B378,B380,B382)</f>
        <v>268</v>
      </c>
      <c r="C377" s="2">
        <v>628</v>
      </c>
      <c r="E377" s="26">
        <f t="shared" si="5"/>
        <v>628</v>
      </c>
    </row>
    <row r="378" spans="1:5" ht="15" customHeight="1">
      <c r="A378" s="13" t="s">
        <v>309</v>
      </c>
      <c r="B378" s="12">
        <f>SUM(B379)</f>
        <v>3</v>
      </c>
      <c r="C378" s="2">
        <v>1005</v>
      </c>
      <c r="E378" s="26">
        <f t="shared" si="5"/>
        <v>1005</v>
      </c>
    </row>
    <row r="379" spans="1:5" ht="15" customHeight="1">
      <c r="A379" s="13" t="s">
        <v>310</v>
      </c>
      <c r="B379" s="12">
        <v>3</v>
      </c>
      <c r="C379" s="2">
        <v>1005</v>
      </c>
      <c r="E379" s="26">
        <f t="shared" si="5"/>
        <v>1005</v>
      </c>
    </row>
    <row r="380" spans="1:5" ht="15" customHeight="1">
      <c r="A380" s="13" t="s">
        <v>234</v>
      </c>
      <c r="B380" s="12">
        <f>SUM(B381)</f>
        <v>100</v>
      </c>
      <c r="C380" s="2">
        <v>1005</v>
      </c>
      <c r="E380" s="26">
        <f t="shared" si="5"/>
        <v>1005</v>
      </c>
    </row>
    <row r="381" spans="1:5" ht="15" customHeight="1">
      <c r="A381" s="13" t="s">
        <v>235</v>
      </c>
      <c r="B381" s="12">
        <v>100</v>
      </c>
      <c r="C381" s="2">
        <v>1748</v>
      </c>
      <c r="E381" s="26">
        <f t="shared" si="5"/>
        <v>1748</v>
      </c>
    </row>
    <row r="382" spans="1:5" ht="15" customHeight="1">
      <c r="A382" s="13" t="s">
        <v>311</v>
      </c>
      <c r="B382" s="12">
        <f>SUM(B383)</f>
        <v>165</v>
      </c>
      <c r="C382" s="2">
        <v>104</v>
      </c>
      <c r="E382" s="26">
        <f t="shared" si="5"/>
        <v>104</v>
      </c>
    </row>
    <row r="383" spans="1:5" ht="15" customHeight="1">
      <c r="A383" s="13" t="s">
        <v>312</v>
      </c>
      <c r="B383" s="12">
        <v>165</v>
      </c>
      <c r="C383" s="2">
        <v>27</v>
      </c>
      <c r="E383" s="26">
        <f t="shared" si="5"/>
        <v>27</v>
      </c>
    </row>
    <row r="384" spans="1:5" ht="15" customHeight="1">
      <c r="A384" s="13" t="s">
        <v>313</v>
      </c>
      <c r="B384" s="12">
        <f>SUM(B385,B391,B393)</f>
        <v>2018</v>
      </c>
      <c r="C384" s="2">
        <v>77</v>
      </c>
      <c r="E384" s="26">
        <f t="shared" si="5"/>
        <v>77</v>
      </c>
    </row>
    <row r="385" spans="1:5" ht="15" customHeight="1">
      <c r="A385" s="13" t="s">
        <v>236</v>
      </c>
      <c r="B385" s="12">
        <f>SUM(B386:B390)</f>
        <v>1980</v>
      </c>
      <c r="C385" s="2">
        <v>806</v>
      </c>
      <c r="E385" s="26">
        <f t="shared" si="5"/>
        <v>806</v>
      </c>
    </row>
    <row r="386" spans="1:5" ht="15" customHeight="1">
      <c r="A386" s="13" t="s">
        <v>48</v>
      </c>
      <c r="B386" s="12">
        <v>677</v>
      </c>
      <c r="C386" s="2">
        <v>502</v>
      </c>
      <c r="E386" s="26">
        <f t="shared" si="5"/>
        <v>502</v>
      </c>
    </row>
    <row r="387" spans="1:5" ht="15" customHeight="1">
      <c r="A387" s="13" t="s">
        <v>49</v>
      </c>
      <c r="B387" s="12">
        <v>1126</v>
      </c>
      <c r="C387" s="2">
        <v>228</v>
      </c>
      <c r="E387" s="26">
        <f t="shared" si="5"/>
        <v>228</v>
      </c>
    </row>
    <row r="388" spans="1:5" ht="15" customHeight="1">
      <c r="A388" s="13" t="s">
        <v>237</v>
      </c>
      <c r="B388" s="12">
        <v>50</v>
      </c>
      <c r="C388" s="2">
        <v>16</v>
      </c>
      <c r="E388" s="26">
        <f t="shared" si="5"/>
        <v>16</v>
      </c>
    </row>
    <row r="389" spans="1:5" ht="15" customHeight="1">
      <c r="A389" s="13" t="s">
        <v>238</v>
      </c>
      <c r="B389" s="12">
        <v>17</v>
      </c>
      <c r="C389" s="2">
        <v>60</v>
      </c>
      <c r="E389" s="26">
        <f t="shared" si="5"/>
        <v>60</v>
      </c>
    </row>
    <row r="390" spans="1:5" ht="15" customHeight="1">
      <c r="A390" s="13" t="s">
        <v>239</v>
      </c>
      <c r="B390" s="12">
        <v>110</v>
      </c>
      <c r="C390" s="2">
        <v>692</v>
      </c>
      <c r="E390" s="26">
        <f t="shared" si="5"/>
        <v>692</v>
      </c>
    </row>
    <row r="391" spans="1:5" ht="15" customHeight="1">
      <c r="A391" s="13" t="s">
        <v>242</v>
      </c>
      <c r="B391" s="12">
        <f>SUM(B392)</f>
        <v>10</v>
      </c>
      <c r="C391" s="2">
        <v>11</v>
      </c>
      <c r="E391" s="26">
        <f t="shared" si="5"/>
        <v>11</v>
      </c>
    </row>
    <row r="392" spans="1:5" ht="15" customHeight="1">
      <c r="A392" s="13" t="s">
        <v>243</v>
      </c>
      <c r="B392" s="12">
        <v>10</v>
      </c>
      <c r="C392" s="2">
        <v>681</v>
      </c>
      <c r="E392" s="26">
        <f t="shared" si="5"/>
        <v>681</v>
      </c>
    </row>
    <row r="393" spans="1:5" ht="15" customHeight="1">
      <c r="A393" s="13" t="s">
        <v>240</v>
      </c>
      <c r="B393" s="12">
        <f>SUM(B394)</f>
        <v>28</v>
      </c>
      <c r="C393" s="2">
        <v>88</v>
      </c>
      <c r="E393" s="26">
        <f t="shared" si="5"/>
        <v>88</v>
      </c>
    </row>
    <row r="394" spans="1:5" ht="15" customHeight="1">
      <c r="A394" s="13" t="s">
        <v>241</v>
      </c>
      <c r="B394" s="12">
        <v>28</v>
      </c>
      <c r="C394" s="2">
        <v>80</v>
      </c>
      <c r="E394" s="26">
        <f t="shared" si="5"/>
        <v>80</v>
      </c>
    </row>
    <row r="395" spans="1:5" ht="15" customHeight="1">
      <c r="A395" s="13" t="s">
        <v>314</v>
      </c>
      <c r="B395" s="12">
        <f>SUM(B396,B398)</f>
        <v>10580</v>
      </c>
      <c r="C395" s="2">
        <v>8</v>
      </c>
      <c r="E395" s="26">
        <f t="shared" si="5"/>
        <v>8</v>
      </c>
    </row>
    <row r="396" spans="1:5" ht="15" customHeight="1">
      <c r="A396" s="13" t="s">
        <v>337</v>
      </c>
      <c r="B396" s="12">
        <f>SUM(B397,)</f>
        <v>74</v>
      </c>
      <c r="C396" s="2">
        <v>58</v>
      </c>
      <c r="E396" s="26">
        <f t="shared" si="5"/>
        <v>58</v>
      </c>
    </row>
    <row r="397" spans="1:5" ht="15" customHeight="1">
      <c r="A397" s="13" t="s">
        <v>338</v>
      </c>
      <c r="B397" s="12">
        <v>74</v>
      </c>
      <c r="C397" s="2"/>
      <c r="E397" s="26"/>
    </row>
    <row r="398" spans="1:5" ht="15" customHeight="1">
      <c r="A398" s="13" t="s">
        <v>244</v>
      </c>
      <c r="B398" s="12">
        <f>SUM(B399:B400)</f>
        <v>10506</v>
      </c>
      <c r="C398" s="2"/>
      <c r="E398" s="26"/>
    </row>
    <row r="399" spans="1:5" ht="15" customHeight="1">
      <c r="A399" s="13" t="s">
        <v>245</v>
      </c>
      <c r="B399" s="12">
        <v>9385</v>
      </c>
      <c r="C399" s="2"/>
      <c r="E399" s="26"/>
    </row>
    <row r="400" spans="1:5" ht="15" customHeight="1">
      <c r="A400" s="13" t="s">
        <v>246</v>
      </c>
      <c r="B400" s="12">
        <v>1121</v>
      </c>
      <c r="C400" s="2"/>
      <c r="E400" s="26"/>
    </row>
    <row r="401" spans="1:6" ht="15" customHeight="1">
      <c r="A401" s="13" t="s">
        <v>315</v>
      </c>
      <c r="B401" s="12">
        <v>32</v>
      </c>
      <c r="C401" s="2"/>
      <c r="E401" s="26"/>
    </row>
    <row r="402" spans="1:6" ht="15" customHeight="1">
      <c r="A402" s="13" t="s">
        <v>345</v>
      </c>
      <c r="B402" s="12">
        <v>1</v>
      </c>
      <c r="C402" s="2"/>
      <c r="E402" s="26"/>
    </row>
    <row r="403" spans="1:6" ht="15" customHeight="1">
      <c r="A403" s="13" t="s">
        <v>346</v>
      </c>
      <c r="B403" s="12">
        <v>1</v>
      </c>
      <c r="C403" s="2"/>
      <c r="E403" s="26"/>
    </row>
    <row r="404" spans="1:6" ht="15" customHeight="1">
      <c r="A404" s="13" t="s">
        <v>316</v>
      </c>
      <c r="B404" s="12">
        <v>31</v>
      </c>
      <c r="C404" s="2"/>
      <c r="E404" s="26"/>
    </row>
    <row r="405" spans="1:6" ht="15" customHeight="1">
      <c r="A405" s="13" t="s">
        <v>317</v>
      </c>
      <c r="B405" s="12">
        <v>31</v>
      </c>
      <c r="C405" s="2"/>
      <c r="E405" s="26"/>
    </row>
    <row r="406" spans="1:6" ht="15" customHeight="1">
      <c r="A406" s="13" t="s">
        <v>318</v>
      </c>
      <c r="B406" s="12">
        <v>1400</v>
      </c>
      <c r="C406" s="2"/>
    </row>
    <row r="407" spans="1:6" ht="15" customHeight="1">
      <c r="A407" s="13" t="s">
        <v>319</v>
      </c>
      <c r="B407" s="12">
        <f>SUM(B408)</f>
        <v>18369</v>
      </c>
      <c r="C407" s="14" t="e">
        <f>SUM(#REF!,#REF!,#REF!,#REF!,#REF!,#REF!,#REF!,#REF!,C381,C378,C344,C328,C318,C284,C225,C211,C199,C179,C152,C147,C6)</f>
        <v>#REF!</v>
      </c>
      <c r="D407" s="21" t="e">
        <f>B407-C407</f>
        <v>#REF!</v>
      </c>
      <c r="F407" s="21"/>
    </row>
    <row r="408" spans="1:6" ht="15" customHeight="1">
      <c r="A408" s="13" t="s">
        <v>247</v>
      </c>
      <c r="B408" s="12">
        <f>SUM(B409)</f>
        <v>18369</v>
      </c>
      <c r="C408" s="6"/>
    </row>
    <row r="409" spans="1:6" ht="15" customHeight="1">
      <c r="A409" s="13" t="s">
        <v>248</v>
      </c>
      <c r="B409" s="12">
        <f>17904-2000-51+3000-259-90-21-50-60-4</f>
        <v>18369</v>
      </c>
      <c r="C409" s="17" t="e">
        <f>#REF!</f>
        <v>#REF!</v>
      </c>
    </row>
    <row r="410" spans="1:6" ht="15" customHeight="1">
      <c r="A410" s="13" t="s">
        <v>320</v>
      </c>
      <c r="B410" s="12">
        <v>1249</v>
      </c>
      <c r="C410" s="17" t="e">
        <f>C411+C415+C416+C417+C418+C419+C420+C421+C422+C423</f>
        <v>#REF!</v>
      </c>
    </row>
    <row r="411" spans="1:6" ht="15" customHeight="1">
      <c r="A411" s="13" t="s">
        <v>321</v>
      </c>
      <c r="B411" s="12">
        <v>1249</v>
      </c>
      <c r="C411" s="17" t="e">
        <f>#REF!</f>
        <v>#REF!</v>
      </c>
    </row>
    <row r="412" spans="1:6" ht="15" customHeight="1">
      <c r="A412" s="13" t="s">
        <v>322</v>
      </c>
      <c r="B412" s="12">
        <v>1249</v>
      </c>
      <c r="C412" s="17" t="e">
        <f>#REF!</f>
        <v>#REF!</v>
      </c>
    </row>
    <row r="413" spans="1:6" ht="15" customHeight="1">
      <c r="A413" s="15"/>
      <c r="B413" s="7"/>
      <c r="C413" s="17" t="e">
        <f>#REF!</f>
        <v>#REF!</v>
      </c>
    </row>
    <row r="414" spans="1:6" ht="15" customHeight="1">
      <c r="A414" s="5" t="s">
        <v>252</v>
      </c>
      <c r="B414" s="14">
        <f>SUM(B6,B105,B110,B136,B158,B171,B187,B248,B286,B296,B312,B349,B352,B371,B377,B384,B395,B401,B406,B407,B410)</f>
        <v>300980</v>
      </c>
      <c r="C414" s="17" t="e">
        <f>#REF!</f>
        <v>#REF!</v>
      </c>
    </row>
    <row r="415" spans="1:6" ht="15" customHeight="1">
      <c r="A415" s="22" t="s">
        <v>42</v>
      </c>
      <c r="B415" s="23"/>
      <c r="C415" s="6"/>
    </row>
    <row r="416" spans="1:6" ht="15" customHeight="1">
      <c r="A416" s="15" t="s">
        <v>28</v>
      </c>
      <c r="B416" s="7"/>
      <c r="C416" s="6" t="e">
        <f>#REF!</f>
        <v>#REF!</v>
      </c>
    </row>
    <row r="417" spans="1:7" ht="15" customHeight="1">
      <c r="A417" s="16" t="s">
        <v>0</v>
      </c>
      <c r="B417" s="1">
        <f>SUM(B424)</f>
        <v>36849</v>
      </c>
      <c r="C417" s="6">
        <v>34002</v>
      </c>
    </row>
    <row r="418" spans="1:7" ht="15" customHeight="1">
      <c r="A418" s="15" t="s">
        <v>29</v>
      </c>
      <c r="B418" s="7"/>
      <c r="C418" s="6" t="e">
        <f>#REF!</f>
        <v>#REF!</v>
      </c>
    </row>
    <row r="419" spans="1:7" ht="15" customHeight="1">
      <c r="A419" s="15" t="s">
        <v>30</v>
      </c>
      <c r="B419" s="7"/>
      <c r="C419" s="6" t="e">
        <f>#REF!</f>
        <v>#REF!</v>
      </c>
    </row>
    <row r="420" spans="1:7" ht="15" customHeight="1">
      <c r="A420" s="15" t="s">
        <v>43</v>
      </c>
      <c r="B420" s="7"/>
      <c r="C420" s="6" t="e">
        <f>#REF!</f>
        <v>#REF!</v>
      </c>
    </row>
    <row r="421" spans="1:7" ht="15" customHeight="1">
      <c r="A421" s="15" t="s">
        <v>31</v>
      </c>
      <c r="B421" s="7"/>
      <c r="C421" s="6"/>
    </row>
    <row r="422" spans="1:7" ht="15" customHeight="1">
      <c r="A422" s="15" t="s">
        <v>32</v>
      </c>
      <c r="B422" s="7"/>
      <c r="C422" s="6" t="e">
        <f>#REF!</f>
        <v>#REF!</v>
      </c>
    </row>
    <row r="423" spans="1:7" ht="15" customHeight="1">
      <c r="A423" s="8" t="s">
        <v>33</v>
      </c>
      <c r="B423" s="9"/>
      <c r="C423" s="6" t="e">
        <f>#REF!</f>
        <v>#REF!</v>
      </c>
    </row>
    <row r="424" spans="1:7" ht="15" customHeight="1">
      <c r="A424" s="13" t="s">
        <v>44</v>
      </c>
      <c r="B424" s="3">
        <v>36849</v>
      </c>
      <c r="C424" s="6" t="e">
        <f>#REF!</f>
        <v>#REF!</v>
      </c>
      <c r="F424" s="21"/>
    </row>
    <row r="425" spans="1:7" ht="15" customHeight="1">
      <c r="A425" s="8" t="s">
        <v>45</v>
      </c>
      <c r="B425" s="9"/>
      <c r="C425" s="6"/>
    </row>
    <row r="426" spans="1:7" ht="15" customHeight="1">
      <c r="A426" s="8" t="s">
        <v>35</v>
      </c>
      <c r="B426" s="9"/>
      <c r="C426" s="15"/>
    </row>
    <row r="427" spans="1:7" ht="15" customHeight="1">
      <c r="A427" s="15" t="s">
        <v>36</v>
      </c>
      <c r="B427" s="7"/>
      <c r="C427" s="14" t="e">
        <f>C407+C408+C410</f>
        <v>#REF!</v>
      </c>
    </row>
    <row r="428" spans="1:7" ht="15" customHeight="1">
      <c r="A428" s="15" t="s">
        <v>41</v>
      </c>
      <c r="B428" s="7"/>
    </row>
    <row r="429" spans="1:7" ht="15" customHeight="1">
      <c r="A429" s="20" t="s">
        <v>40</v>
      </c>
      <c r="B429" s="27"/>
    </row>
    <row r="430" spans="1:7" ht="15" customHeight="1">
      <c r="A430" s="15" t="s">
        <v>37</v>
      </c>
      <c r="B430" s="10"/>
    </row>
    <row r="431" spans="1:7" ht="15" customHeight="1">
      <c r="A431" s="15" t="s">
        <v>38</v>
      </c>
      <c r="B431" s="7"/>
    </row>
    <row r="432" spans="1:7" ht="15" customHeight="1">
      <c r="A432" s="15" t="s">
        <v>34</v>
      </c>
      <c r="B432" s="7"/>
      <c r="G432" s="21"/>
    </row>
    <row r="433" spans="1:2" ht="15" customHeight="1">
      <c r="A433" s="15"/>
      <c r="B433" s="7"/>
    </row>
    <row r="434" spans="1:2" ht="15" customHeight="1">
      <c r="A434" s="5" t="s">
        <v>253</v>
      </c>
      <c r="B434" s="14">
        <f>SUM(B414,B424,B430)</f>
        <v>337829</v>
      </c>
    </row>
  </sheetData>
  <mergeCells count="3">
    <mergeCell ref="A2:C2"/>
    <mergeCell ref="A4:C4"/>
    <mergeCell ref="A1:B1"/>
  </mergeCells>
  <phoneticPr fontId="4" type="noConversion"/>
  <pageMargins left="0.51181102362204722" right="0.19685039370078741" top="0.49" bottom="0.82" header="0.5" footer="0.34"/>
  <pageSetup paperSize="9" scale="80" orientation="portrait" r:id="rId1"/>
  <headerFooter>
    <oddFooter>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2017年蓬江区一般公共预算收支预算明细表</vt:lpstr>
      <vt:lpstr>'2017年蓬江区一般公共预算收支预算明细表'!Print_Titles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财政</dc:creator>
  <cp:lastModifiedBy>jugkh</cp:lastModifiedBy>
  <cp:lastPrinted>2017-01-05T05:05:56Z</cp:lastPrinted>
  <dcterms:created xsi:type="dcterms:W3CDTF">2005-11-24T23:05:22Z</dcterms:created>
  <dcterms:modified xsi:type="dcterms:W3CDTF">2018-04-08T01:08:24Z</dcterms:modified>
</cp:coreProperties>
</file>