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definedNames>
    <definedName name="_xlnm.Print_Area" localSheetId="0">附件2!$A$1:$T$16</definedName>
  </definedNames>
  <calcPr calcId="144525"/>
</workbook>
</file>

<file path=xl/sharedStrings.xml><?xml version="1.0" encoding="utf-8"?>
<sst xmlns="http://schemas.openxmlformats.org/spreadsheetml/2006/main" count="56" uniqueCount="54">
  <si>
    <t>附件2</t>
  </si>
  <si>
    <t>结算2022年度中央补助资金及预安排2023年中央财政城乡居民基本医疗保险补助资金明细表</t>
  </si>
  <si>
    <t>单位：人、元</t>
  </si>
  <si>
    <t>结算2022年中央补助资金</t>
  </si>
  <si>
    <t>预拨2023年中央补助资金</t>
  </si>
  <si>
    <t xml:space="preserve">应下达数合计 
</t>
  </si>
  <si>
    <t>此次下达数</t>
  </si>
  <si>
    <t>纳入2024年中央提前下达中考虑</t>
  </si>
  <si>
    <t>地区</t>
  </si>
  <si>
    <t>一般居民</t>
  </si>
  <si>
    <t>中央所属高校大学生</t>
  </si>
  <si>
    <t>奖励补助资金</t>
  </si>
  <si>
    <t xml:space="preserve">小计 </t>
  </si>
  <si>
    <t xml:space="preserve"> 应预拨</t>
  </si>
  <si>
    <t>已预拨(粤财社〔2022〕321号）</t>
  </si>
  <si>
    <t xml:space="preserve">
此次下达</t>
  </si>
  <si>
    <t>参保人数</t>
  </si>
  <si>
    <t>实际应拨付</t>
  </si>
  <si>
    <t>应拨付</t>
  </si>
  <si>
    <t>其中：扣减部分</t>
  </si>
  <si>
    <t>已预拨(含粤财社〔2021 〕305号、粤财社〔2022〕147号和粤财社〔2022〕330号）</t>
  </si>
  <si>
    <t>此次结算</t>
  </si>
  <si>
    <t>监管局审定2022年6月底参保人数</t>
  </si>
  <si>
    <t xml:space="preserve">中央核减省内参保人数
</t>
  </si>
  <si>
    <t>中央核减跨省重复参保人数</t>
  </si>
  <si>
    <t>实际参保人数</t>
  </si>
  <si>
    <t>栏次</t>
  </si>
  <si>
    <r>
      <rPr>
        <sz val="14"/>
        <color theme="1"/>
        <rFont val="仿宋_GB2312"/>
        <charset val="134"/>
      </rPr>
      <t>1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 xml:space="preserve"> </t>
    </r>
  </si>
  <si>
    <r>
      <rPr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</si>
  <si>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3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</si>
  <si>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4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=1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-2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-3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</si>
  <si>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5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=6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-7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</si>
  <si>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6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</si>
  <si>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7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</si>
  <si>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8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</si>
  <si>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9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=5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-8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</si>
  <si>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10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</si>
  <si>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11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</si>
  <si>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12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</si>
  <si>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13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=9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+11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+12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</si>
  <si>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14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</si>
  <si>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15</t>
    </r>
    <r>
      <rPr>
        <sz val="14"/>
        <color theme="1"/>
        <rFont val="仿宋_GB2312"/>
        <charset val="134"/>
      </rPr>
      <t>栏</t>
    </r>
  </si>
  <si>
    <t>16栏=14栏-15栏</t>
  </si>
  <si>
    <r>
      <rPr>
        <sz val="14"/>
        <color theme="1"/>
        <rFont val="仿宋_GB2312"/>
        <charset val="134"/>
      </rPr>
      <t>17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=13</t>
    </r>
    <r>
      <rPr>
        <sz val="14"/>
        <color theme="1"/>
        <rFont val="仿宋_GB2312"/>
        <charset val="134"/>
      </rPr>
      <t>栏</t>
    </r>
    <r>
      <rPr>
        <sz val="14"/>
        <color theme="1"/>
        <rFont val="仿宋_GB2312"/>
        <charset val="134"/>
      </rPr>
      <t>+16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</si>
  <si>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18</t>
    </r>
    <r>
      <rPr>
        <sz val="14"/>
        <color theme="1"/>
        <rFont val="仿宋_GB2312"/>
        <charset val="134"/>
      </rPr>
      <t>栏</t>
    </r>
  </si>
  <si>
    <r>
      <rPr>
        <sz val="14"/>
        <color theme="1"/>
        <rFont val="仿宋_GB2312"/>
        <charset val="134"/>
      </rPr>
      <t>19</t>
    </r>
    <r>
      <rPr>
        <sz val="14"/>
        <color theme="1"/>
        <rFont val="仿宋_GB2312"/>
        <charset val="134"/>
      </rPr>
      <t>栏</t>
    </r>
  </si>
  <si>
    <t>江门市小计</t>
  </si>
  <si>
    <t>蓬江区</t>
  </si>
  <si>
    <t>江海区</t>
  </si>
  <si>
    <t>新会区</t>
  </si>
  <si>
    <t>台山市</t>
  </si>
  <si>
    <t>开平市</t>
  </si>
  <si>
    <r>
      <rPr>
        <sz val="14"/>
        <color theme="1"/>
        <rFont val="仿宋_GB2312"/>
        <charset val="134"/>
      </rPr>
      <t>鹤山市</t>
    </r>
    <r>
      <rPr>
        <sz val="14"/>
        <color theme="1"/>
        <rFont val="仿宋_GB2312"/>
        <charset val="134"/>
      </rPr>
      <t xml:space="preserve"> </t>
    </r>
  </si>
  <si>
    <t>恩平市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</si>
</sst>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6"/>
      <color theme="1"/>
      <name val="CESI小标宋-GB2312"/>
      <charset val="134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view="pageBreakPreview" zoomScale="70" zoomScaleNormal="60" workbookViewId="0">
      <selection activeCell="S13" sqref="S13"/>
    </sheetView>
  </sheetViews>
  <sheetFormatPr defaultColWidth="9" defaultRowHeight="15.75"/>
  <cols>
    <col min="1" max="1" width="14.375" style="4" customWidth="1"/>
    <col min="2" max="2" width="19" style="4" customWidth="1"/>
    <col min="3" max="4" width="14.625" style="4" customWidth="1"/>
    <col min="5" max="5" width="21.0416666666667" style="4" customWidth="1"/>
    <col min="6" max="6" width="17.2916666666667" style="4" customWidth="1"/>
    <col min="7" max="7" width="14" style="4" customWidth="1"/>
    <col min="8" max="8" width="9.125" style="4" customWidth="1"/>
    <col min="9" max="9" width="25.8333333333333" style="5" customWidth="1"/>
    <col min="10" max="10" width="15.75" style="5" customWidth="1"/>
    <col min="11" max="11" width="12.5" style="4" customWidth="1"/>
    <col min="12" max="12" width="13.5" style="4" customWidth="1"/>
    <col min="13" max="13" width="11.9666666666667" style="4" customWidth="1"/>
    <col min="14" max="14" width="22.7083333333333" style="5" customWidth="1"/>
    <col min="15" max="15" width="14.7916666666667" style="5" customWidth="1"/>
    <col min="16" max="16" width="14" style="5" customWidth="1"/>
    <col min="17" max="17" width="20.125" style="5" customWidth="1"/>
    <col min="18" max="18" width="20.75" style="5" customWidth="1"/>
    <col min="19" max="20" width="17.775" style="5" customWidth="1"/>
    <col min="21" max="21" width="12.625" style="4"/>
    <col min="22" max="16384" width="9" style="4"/>
  </cols>
  <sheetData>
    <row r="1" ht="35" customHeight="1" spans="1:1">
      <c r="A1" s="6" t="s">
        <v>0</v>
      </c>
    </row>
    <row r="2" s="1" customFormat="1" ht="60" customHeight="1" spans="1:20">
      <c r="A2" s="7" t="s">
        <v>1</v>
      </c>
      <c r="B2" s="7"/>
      <c r="C2" s="7"/>
      <c r="D2" s="7"/>
      <c r="E2" s="7"/>
      <c r="F2" s="7"/>
      <c r="G2" s="7"/>
      <c r="H2" s="7"/>
      <c r="I2" s="12"/>
      <c r="J2" s="12"/>
      <c r="K2" s="7"/>
      <c r="L2" s="7"/>
      <c r="M2" s="7"/>
      <c r="N2" s="12"/>
      <c r="O2" s="12"/>
      <c r="P2" s="12"/>
      <c r="Q2" s="12"/>
      <c r="R2" s="12"/>
      <c r="S2" s="12"/>
      <c r="T2" s="12"/>
    </row>
    <row r="3" ht="41" customHeight="1" spans="19:20">
      <c r="S3" s="19" t="s">
        <v>2</v>
      </c>
      <c r="T3" s="20"/>
    </row>
    <row r="4" s="2" customFormat="1" ht="40.5" customHeight="1" spans="1:20">
      <c r="A4" s="8"/>
      <c r="B4" s="8" t="s">
        <v>3</v>
      </c>
      <c r="C4" s="8"/>
      <c r="D4" s="8"/>
      <c r="E4" s="8"/>
      <c r="F4" s="8"/>
      <c r="G4" s="8"/>
      <c r="H4" s="8"/>
      <c r="I4" s="13"/>
      <c r="J4" s="13"/>
      <c r="K4" s="8"/>
      <c r="L4" s="8"/>
      <c r="M4" s="8"/>
      <c r="N4" s="13"/>
      <c r="O4" s="13" t="s">
        <v>4</v>
      </c>
      <c r="P4" s="13"/>
      <c r="Q4" s="13"/>
      <c r="R4" s="13" t="s">
        <v>5</v>
      </c>
      <c r="S4" s="13" t="s">
        <v>6</v>
      </c>
      <c r="T4" s="13" t="s">
        <v>7</v>
      </c>
    </row>
    <row r="5" s="2" customFormat="1" ht="40.5" customHeight="1" spans="1:20">
      <c r="A5" s="8" t="s">
        <v>8</v>
      </c>
      <c r="B5" s="8" t="s">
        <v>9</v>
      </c>
      <c r="C5" s="8"/>
      <c r="D5" s="8"/>
      <c r="E5" s="8"/>
      <c r="F5" s="8"/>
      <c r="G5" s="8"/>
      <c r="H5" s="8"/>
      <c r="I5" s="13"/>
      <c r="J5" s="13"/>
      <c r="K5" s="8" t="s">
        <v>10</v>
      </c>
      <c r="L5" s="8"/>
      <c r="M5" s="8" t="s">
        <v>11</v>
      </c>
      <c r="N5" s="13" t="s">
        <v>12</v>
      </c>
      <c r="O5" s="13" t="s">
        <v>13</v>
      </c>
      <c r="P5" s="13" t="s">
        <v>14</v>
      </c>
      <c r="Q5" s="13" t="s">
        <v>15</v>
      </c>
      <c r="R5" s="13"/>
      <c r="S5" s="13"/>
      <c r="T5" s="13"/>
    </row>
    <row r="6" s="2" customFormat="1" ht="35" customHeight="1" spans="1:20">
      <c r="A6" s="8"/>
      <c r="B6" s="8" t="s">
        <v>16</v>
      </c>
      <c r="C6" s="8"/>
      <c r="D6" s="8"/>
      <c r="E6" s="8"/>
      <c r="F6" s="8" t="s">
        <v>17</v>
      </c>
      <c r="G6" s="8" t="s">
        <v>18</v>
      </c>
      <c r="H6" s="8" t="s">
        <v>19</v>
      </c>
      <c r="I6" s="13" t="s">
        <v>20</v>
      </c>
      <c r="J6" s="13" t="s">
        <v>21</v>
      </c>
      <c r="K6" s="8" t="s">
        <v>16</v>
      </c>
      <c r="L6" s="8" t="s">
        <v>21</v>
      </c>
      <c r="M6" s="8"/>
      <c r="N6" s="13"/>
      <c r="O6" s="13"/>
      <c r="P6" s="13"/>
      <c r="Q6" s="13"/>
      <c r="R6" s="13"/>
      <c r="S6" s="13"/>
      <c r="T6" s="13"/>
    </row>
    <row r="7" s="2" customFormat="1" ht="102" customHeight="1" spans="1:20">
      <c r="A7" s="8"/>
      <c r="B7" s="8" t="s">
        <v>22</v>
      </c>
      <c r="C7" s="8" t="s">
        <v>23</v>
      </c>
      <c r="D7" s="8" t="s">
        <v>24</v>
      </c>
      <c r="E7" s="8" t="s">
        <v>25</v>
      </c>
      <c r="F7" s="8"/>
      <c r="G7" s="8"/>
      <c r="H7" s="8"/>
      <c r="I7" s="13"/>
      <c r="J7" s="13"/>
      <c r="K7" s="8"/>
      <c r="L7" s="8"/>
      <c r="M7" s="8"/>
      <c r="N7" s="13"/>
      <c r="O7" s="13"/>
      <c r="P7" s="13"/>
      <c r="Q7" s="13"/>
      <c r="R7" s="13"/>
      <c r="S7" s="13"/>
      <c r="T7" s="13"/>
    </row>
    <row r="8" s="3" customFormat="1" ht="37.5" spans="1:20">
      <c r="A8" s="9" t="s">
        <v>26</v>
      </c>
      <c r="B8" s="9" t="s">
        <v>27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32</v>
      </c>
      <c r="H8" s="9" t="s">
        <v>33</v>
      </c>
      <c r="I8" s="14" t="s">
        <v>34</v>
      </c>
      <c r="J8" s="14" t="s">
        <v>35</v>
      </c>
      <c r="K8" s="9" t="s">
        <v>36</v>
      </c>
      <c r="L8" s="9" t="s">
        <v>37</v>
      </c>
      <c r="M8" s="9" t="s">
        <v>38</v>
      </c>
      <c r="N8" s="14" t="s">
        <v>39</v>
      </c>
      <c r="O8" s="14" t="s">
        <v>40</v>
      </c>
      <c r="P8" s="14" t="s">
        <v>41</v>
      </c>
      <c r="Q8" s="14" t="s">
        <v>42</v>
      </c>
      <c r="R8" s="14" t="s">
        <v>43</v>
      </c>
      <c r="S8" s="14" t="s">
        <v>44</v>
      </c>
      <c r="T8" s="14" t="s">
        <v>45</v>
      </c>
    </row>
    <row r="9" s="2" customFormat="1" ht="43" customHeight="1" spans="1:20">
      <c r="A9" s="10" t="s">
        <v>46</v>
      </c>
      <c r="B9" s="10">
        <v>2343611</v>
      </c>
      <c r="C9" s="10">
        <v>0</v>
      </c>
      <c r="D9" s="10">
        <v>650</v>
      </c>
      <c r="E9" s="10">
        <v>2342961</v>
      </c>
      <c r="F9" s="10">
        <v>428761863</v>
      </c>
      <c r="G9" s="10">
        <v>428761863</v>
      </c>
      <c r="H9" s="10">
        <v>0</v>
      </c>
      <c r="I9" s="15">
        <v>434432484</v>
      </c>
      <c r="J9" s="15">
        <f>F9-I9</f>
        <v>-5670621</v>
      </c>
      <c r="K9" s="10"/>
      <c r="L9" s="10"/>
      <c r="M9" s="10"/>
      <c r="N9" s="18">
        <f>J9+L9+M9</f>
        <v>-5670621</v>
      </c>
      <c r="O9" s="15">
        <v>449848512</v>
      </c>
      <c r="P9" s="15">
        <v>404760000</v>
      </c>
      <c r="Q9" s="15">
        <f>O9-P9</f>
        <v>45088512</v>
      </c>
      <c r="R9" s="15">
        <f>N9+Q9</f>
        <v>39417891</v>
      </c>
      <c r="S9" s="18">
        <v>30417891</v>
      </c>
      <c r="T9" s="18">
        <v>9000000</v>
      </c>
    </row>
    <row r="10" s="3" customFormat="1" ht="43" customHeight="1" spans="1:20">
      <c r="A10" s="9" t="s">
        <v>47</v>
      </c>
      <c r="B10" s="9">
        <v>211986</v>
      </c>
      <c r="C10" s="9">
        <v>0</v>
      </c>
      <c r="D10" s="9">
        <v>73</v>
      </c>
      <c r="E10" s="9">
        <v>211913</v>
      </c>
      <c r="F10" s="9">
        <v>38780079</v>
      </c>
      <c r="G10" s="9">
        <v>38780079</v>
      </c>
      <c r="H10" s="9">
        <v>0</v>
      </c>
      <c r="I10" s="16">
        <v>37145706</v>
      </c>
      <c r="J10" s="16">
        <f t="shared" ref="J10:J16" si="0">F10-I10</f>
        <v>1634373</v>
      </c>
      <c r="K10" s="9"/>
      <c r="L10" s="9"/>
      <c r="M10" s="9"/>
      <c r="N10" s="16">
        <f t="shared" ref="N10:N16" si="1">J10+L10+M10</f>
        <v>1634373</v>
      </c>
      <c r="O10" s="14">
        <v>40687296</v>
      </c>
      <c r="P10" s="14">
        <v>33280000</v>
      </c>
      <c r="Q10" s="14">
        <f>O10-P10</f>
        <v>7407296</v>
      </c>
      <c r="R10" s="14">
        <f>N10+Q10</f>
        <v>9041669</v>
      </c>
      <c r="S10" s="16">
        <f>R10/39417891*30417891-1</f>
        <v>6977249.56117485</v>
      </c>
      <c r="T10" s="16">
        <f>R10/39417891*9000000+1</f>
        <v>2064419.43882515</v>
      </c>
    </row>
    <row r="11" s="3" customFormat="1" ht="43" customHeight="1" spans="1:20">
      <c r="A11" s="9" t="s">
        <v>48</v>
      </c>
      <c r="B11" s="9">
        <v>73956</v>
      </c>
      <c r="C11" s="9">
        <v>0</v>
      </c>
      <c r="D11" s="9">
        <v>32</v>
      </c>
      <c r="E11" s="9">
        <v>73924</v>
      </c>
      <c r="F11" s="9">
        <v>13528092</v>
      </c>
      <c r="G11" s="9">
        <v>13528092</v>
      </c>
      <c r="H11" s="9">
        <v>0</v>
      </c>
      <c r="I11" s="16">
        <v>13330452</v>
      </c>
      <c r="J11" s="16">
        <f t="shared" si="0"/>
        <v>197640</v>
      </c>
      <c r="K11" s="9"/>
      <c r="L11" s="9"/>
      <c r="M11" s="9"/>
      <c r="N11" s="16">
        <f t="shared" si="1"/>
        <v>197640</v>
      </c>
      <c r="O11" s="14">
        <v>14193408</v>
      </c>
      <c r="P11" s="14">
        <v>11980000</v>
      </c>
      <c r="Q11" s="14">
        <f t="shared" ref="Q11:Q16" si="2">O11-P11</f>
        <v>2213408</v>
      </c>
      <c r="R11" s="14">
        <f t="shared" ref="R11:R16" si="3">N11+Q11</f>
        <v>2411048</v>
      </c>
      <c r="S11" s="16">
        <f t="shared" ref="S11:S16" si="4">R11/39417891*30417891</f>
        <v>1860550.96808117</v>
      </c>
      <c r="T11" s="16">
        <f t="shared" ref="T11:T16" si="5">R11/39417891*9000000</f>
        <v>550497.031918831</v>
      </c>
    </row>
    <row r="12" s="3" customFormat="1" ht="43" customHeight="1" spans="1:20">
      <c r="A12" s="9" t="s">
        <v>49</v>
      </c>
      <c r="B12" s="9">
        <v>403967</v>
      </c>
      <c r="C12" s="9">
        <v>0</v>
      </c>
      <c r="D12" s="9">
        <v>104</v>
      </c>
      <c r="E12" s="9">
        <v>403863</v>
      </c>
      <c r="F12" s="9">
        <v>73906929</v>
      </c>
      <c r="G12" s="9">
        <v>73906929</v>
      </c>
      <c r="H12" s="9">
        <v>0</v>
      </c>
      <c r="I12" s="16">
        <v>75132480</v>
      </c>
      <c r="J12" s="16">
        <f t="shared" si="0"/>
        <v>-1225551</v>
      </c>
      <c r="K12" s="9"/>
      <c r="L12" s="9"/>
      <c r="M12" s="9"/>
      <c r="N12" s="16">
        <f t="shared" si="1"/>
        <v>-1225551</v>
      </c>
      <c r="O12" s="14">
        <v>77541696</v>
      </c>
      <c r="P12" s="14">
        <v>71210000</v>
      </c>
      <c r="Q12" s="14">
        <f t="shared" si="2"/>
        <v>6331696</v>
      </c>
      <c r="R12" s="14">
        <f t="shared" si="3"/>
        <v>5106145</v>
      </c>
      <c r="S12" s="16">
        <f t="shared" si="4"/>
        <v>3940296.09651605</v>
      </c>
      <c r="T12" s="16">
        <f t="shared" si="5"/>
        <v>1165848.90348395</v>
      </c>
    </row>
    <row r="13" s="3" customFormat="1" ht="43" customHeight="1" spans="1:20">
      <c r="A13" s="9" t="s">
        <v>50</v>
      </c>
      <c r="B13" s="9">
        <v>637338</v>
      </c>
      <c r="C13" s="9">
        <v>0</v>
      </c>
      <c r="D13" s="9">
        <v>173</v>
      </c>
      <c r="E13" s="9">
        <v>637165</v>
      </c>
      <c r="F13" s="9">
        <v>116601195</v>
      </c>
      <c r="G13" s="9">
        <v>116601195</v>
      </c>
      <c r="H13" s="9">
        <v>0</v>
      </c>
      <c r="I13" s="16">
        <v>119416650</v>
      </c>
      <c r="J13" s="16">
        <f t="shared" si="0"/>
        <v>-2815455</v>
      </c>
      <c r="K13" s="9"/>
      <c r="L13" s="9"/>
      <c r="M13" s="9"/>
      <c r="N13" s="16">
        <f t="shared" si="1"/>
        <v>-2815455</v>
      </c>
      <c r="O13" s="14">
        <v>122335680</v>
      </c>
      <c r="P13" s="14">
        <v>111870000</v>
      </c>
      <c r="Q13" s="14">
        <f t="shared" si="2"/>
        <v>10465680</v>
      </c>
      <c r="R13" s="14">
        <f t="shared" si="3"/>
        <v>7650225</v>
      </c>
      <c r="S13" s="16">
        <f t="shared" si="4"/>
        <v>5903504.83681319</v>
      </c>
      <c r="T13" s="16">
        <f t="shared" si="5"/>
        <v>1746720.16318681</v>
      </c>
    </row>
    <row r="14" s="3" customFormat="1" ht="43" customHeight="1" spans="1:20">
      <c r="A14" s="9" t="s">
        <v>51</v>
      </c>
      <c r="B14" s="9">
        <v>436997</v>
      </c>
      <c r="C14" s="9">
        <v>0</v>
      </c>
      <c r="D14" s="9">
        <v>160</v>
      </c>
      <c r="E14" s="9">
        <v>436837</v>
      </c>
      <c r="F14" s="9">
        <v>79941171</v>
      </c>
      <c r="G14" s="9">
        <v>79941171</v>
      </c>
      <c r="H14" s="9">
        <v>0</v>
      </c>
      <c r="I14" s="16">
        <v>82347438</v>
      </c>
      <c r="J14" s="16">
        <f t="shared" si="0"/>
        <v>-2406267</v>
      </c>
      <c r="K14" s="9"/>
      <c r="L14" s="9"/>
      <c r="M14" s="9"/>
      <c r="N14" s="16">
        <f t="shared" si="1"/>
        <v>-2406267</v>
      </c>
      <c r="O14" s="14">
        <v>83872704</v>
      </c>
      <c r="P14" s="14">
        <v>77820000</v>
      </c>
      <c r="Q14" s="14">
        <f t="shared" si="2"/>
        <v>6052704</v>
      </c>
      <c r="R14" s="14">
        <f t="shared" si="3"/>
        <v>3646437</v>
      </c>
      <c r="S14" s="16">
        <f t="shared" si="4"/>
        <v>2813872.59415698</v>
      </c>
      <c r="T14" s="16">
        <f t="shared" si="5"/>
        <v>832564.405843022</v>
      </c>
    </row>
    <row r="15" s="3" customFormat="1" ht="43" customHeight="1" spans="1:20">
      <c r="A15" s="9" t="s">
        <v>52</v>
      </c>
      <c r="B15" s="9">
        <v>225748</v>
      </c>
      <c r="C15" s="9">
        <v>0</v>
      </c>
      <c r="D15" s="9">
        <v>47</v>
      </c>
      <c r="E15" s="9">
        <v>225701</v>
      </c>
      <c r="F15" s="9">
        <v>41303283</v>
      </c>
      <c r="G15" s="9">
        <v>41303283</v>
      </c>
      <c r="H15" s="9">
        <v>0</v>
      </c>
      <c r="I15" s="16">
        <v>41262108</v>
      </c>
      <c r="J15" s="16">
        <f t="shared" si="0"/>
        <v>41175</v>
      </c>
      <c r="K15" s="9"/>
      <c r="L15" s="9"/>
      <c r="M15" s="9"/>
      <c r="N15" s="16">
        <f t="shared" si="1"/>
        <v>41175</v>
      </c>
      <c r="O15" s="14">
        <v>43334592</v>
      </c>
      <c r="P15" s="14">
        <v>38400000</v>
      </c>
      <c r="Q15" s="14">
        <f t="shared" si="2"/>
        <v>4934592</v>
      </c>
      <c r="R15" s="14">
        <f t="shared" si="3"/>
        <v>4975767</v>
      </c>
      <c r="S15" s="16">
        <f t="shared" si="4"/>
        <v>3839686.35580724</v>
      </c>
      <c r="T15" s="16">
        <f t="shared" si="5"/>
        <v>1136080.64419276</v>
      </c>
    </row>
    <row r="16" s="3" customFormat="1" ht="43" customHeight="1" spans="1:20">
      <c r="A16" s="9" t="s">
        <v>53</v>
      </c>
      <c r="B16" s="9">
        <v>353619</v>
      </c>
      <c r="C16" s="9">
        <v>0</v>
      </c>
      <c r="D16" s="9">
        <v>61</v>
      </c>
      <c r="E16" s="9">
        <v>353558</v>
      </c>
      <c r="F16" s="9">
        <v>64701114</v>
      </c>
      <c r="G16" s="9">
        <v>64701114</v>
      </c>
      <c r="H16" s="9">
        <v>0</v>
      </c>
      <c r="I16" s="16">
        <v>65797650</v>
      </c>
      <c r="J16" s="16">
        <f t="shared" si="0"/>
        <v>-1096536</v>
      </c>
      <c r="K16" s="9"/>
      <c r="L16" s="9"/>
      <c r="M16" s="9"/>
      <c r="N16" s="16">
        <f t="shared" si="1"/>
        <v>-1096536</v>
      </c>
      <c r="O16" s="14">
        <v>67883136</v>
      </c>
      <c r="P16" s="14">
        <v>60200000</v>
      </c>
      <c r="Q16" s="14">
        <f t="shared" si="2"/>
        <v>7683136</v>
      </c>
      <c r="R16" s="14">
        <f t="shared" si="3"/>
        <v>6586600</v>
      </c>
      <c r="S16" s="16">
        <f t="shared" si="4"/>
        <v>5082729.58745053</v>
      </c>
      <c r="T16" s="16">
        <f t="shared" si="5"/>
        <v>1503870.41254947</v>
      </c>
    </row>
    <row r="18" ht="72" customHeight="1" spans="1:20">
      <c r="A18" s="11"/>
      <c r="B18" s="11"/>
      <c r="C18" s="11"/>
      <c r="D18" s="11"/>
      <c r="E18" s="11"/>
      <c r="F18" s="11"/>
      <c r="G18" s="11"/>
      <c r="H18" s="11"/>
      <c r="I18" s="17"/>
      <c r="J18" s="17"/>
      <c r="K18" s="11"/>
      <c r="L18" s="11"/>
      <c r="M18" s="11"/>
      <c r="N18" s="17"/>
      <c r="O18" s="17"/>
      <c r="P18" s="17"/>
      <c r="Q18" s="17"/>
      <c r="R18" s="17"/>
      <c r="S18" s="17"/>
      <c r="T18" s="17"/>
    </row>
  </sheetData>
  <mergeCells count="24">
    <mergeCell ref="A2:T2"/>
    <mergeCell ref="S3:T3"/>
    <mergeCell ref="B4:N4"/>
    <mergeCell ref="O4:Q4"/>
    <mergeCell ref="B5:J5"/>
    <mergeCell ref="K5:L5"/>
    <mergeCell ref="B6:E6"/>
    <mergeCell ref="A18:T18"/>
    <mergeCell ref="A5:A7"/>
    <mergeCell ref="F6:F7"/>
    <mergeCell ref="G6:G7"/>
    <mergeCell ref="H6:H7"/>
    <mergeCell ref="I6:I7"/>
    <mergeCell ref="J6:J7"/>
    <mergeCell ref="K6:K7"/>
    <mergeCell ref="L6:L7"/>
    <mergeCell ref="M5:M7"/>
    <mergeCell ref="N5:N7"/>
    <mergeCell ref="O5:O7"/>
    <mergeCell ref="P5:P7"/>
    <mergeCell ref="Q5:Q7"/>
    <mergeCell ref="R4:R7"/>
    <mergeCell ref="S4:S7"/>
    <mergeCell ref="T4:T7"/>
  </mergeCells>
  <pageMargins left="0.7" right="0.7" top="0.75" bottom="0.75" header="0.3" footer="0.3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2006-09-19T16:00:00Z</dcterms:created>
  <dcterms:modified xsi:type="dcterms:W3CDTF">2023-09-25T18:13:13Z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